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224"/>
  <workbookPr/>
  <xr:revisionPtr revIDLastSave="0" documentId="8_{F5CC961B-CE65-4031-8E4A-BDE276B72A4F}" xr6:coauthVersionLast="47" xr6:coauthVersionMax="47" xr10:uidLastSave="{00000000-0000-0000-0000-000000000000}"/>
  <bookViews>
    <workbookView xWindow="0" yWindow="0" windowWidth="0" windowHeight="0" firstSheet="1" activeTab="1" xr2:uid="{00000000-000D-0000-FFFF-FFFF00000000}"/>
  </bookViews>
  <sheets>
    <sheet name="Diagnóstico Processos " sheetId="1" r:id="rId1"/>
    <sheet name="Diagnóstico Processos  " sheetId="2" r:id="rId2"/>
    <sheet name="PRODUTIVIDADE BÁSICA" sheetId="3" state="hidden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7" i="3" l="1"/>
  <c r="J16" i="3"/>
  <c r="J15" i="3"/>
  <c r="J14" i="3"/>
  <c r="J13" i="3"/>
  <c r="J12" i="3"/>
  <c r="J11" i="3"/>
  <c r="J10" i="3"/>
  <c r="J9" i="3"/>
  <c r="J8" i="3"/>
  <c r="J18" i="3" s="1"/>
  <c r="J22" i="3" s="1"/>
  <c r="D8" i="3"/>
  <c r="D10" i="3" s="1"/>
  <c r="D12" i="3" s="1"/>
  <c r="W10" i="2"/>
  <c r="U10" i="2"/>
  <c r="S10" i="2"/>
  <c r="Q10" i="2"/>
  <c r="O10" i="2"/>
  <c r="M10" i="2"/>
  <c r="K10" i="2"/>
  <c r="I10" i="2"/>
  <c r="G10" i="2"/>
  <c r="E10" i="2"/>
  <c r="C10" i="2"/>
  <c r="W9" i="2"/>
  <c r="U9" i="2"/>
  <c r="S9" i="2"/>
  <c r="Q9" i="2"/>
  <c r="O9" i="2"/>
  <c r="M9" i="2"/>
  <c r="K9" i="2"/>
  <c r="I9" i="2"/>
  <c r="G9" i="2"/>
  <c r="E9" i="2"/>
  <c r="C9" i="2"/>
  <c r="W8" i="2"/>
  <c r="U8" i="2"/>
  <c r="S8" i="2"/>
  <c r="Q8" i="2"/>
  <c r="O8" i="2"/>
  <c r="M8" i="2"/>
  <c r="K8" i="2"/>
  <c r="I8" i="2"/>
  <c r="G8" i="2"/>
  <c r="E8" i="2"/>
  <c r="C8" i="2"/>
  <c r="W7" i="2"/>
  <c r="U7" i="2"/>
  <c r="S7" i="2"/>
  <c r="Q7" i="2"/>
  <c r="O7" i="2"/>
  <c r="M7" i="2"/>
  <c r="K7" i="2"/>
  <c r="I7" i="2"/>
  <c r="G7" i="2"/>
  <c r="E7" i="2"/>
  <c r="C7" i="2"/>
  <c r="W6" i="2"/>
  <c r="U6" i="2"/>
  <c r="S6" i="2"/>
  <c r="Q6" i="2"/>
  <c r="O6" i="2"/>
  <c r="M6" i="2"/>
  <c r="K6" i="2"/>
  <c r="I6" i="2"/>
  <c r="G6" i="2"/>
  <c r="E6" i="2"/>
  <c r="C6" i="2"/>
  <c r="W5" i="2"/>
  <c r="V11" i="2" s="1"/>
  <c r="U5" i="2"/>
  <c r="T11" i="2" s="1"/>
  <c r="S5" i="2"/>
  <c r="Q5" i="2"/>
  <c r="O5" i="2"/>
  <c r="M5" i="2"/>
  <c r="K5" i="2"/>
  <c r="I5" i="2"/>
  <c r="G5" i="2"/>
  <c r="E5" i="2"/>
  <c r="C11" i="2"/>
  <c r="G25" i="1"/>
  <c r="F25" i="1"/>
  <c r="G24" i="1"/>
  <c r="F24" i="1"/>
  <c r="G23" i="1"/>
  <c r="F23" i="1"/>
  <c r="G22" i="1"/>
  <c r="F22" i="1"/>
  <c r="G21" i="1"/>
  <c r="F21" i="1"/>
  <c r="G20" i="1"/>
  <c r="F20" i="1"/>
  <c r="G19" i="1"/>
  <c r="F19" i="1"/>
  <c r="G18" i="1"/>
  <c r="F18" i="1"/>
  <c r="G17" i="1"/>
  <c r="F17" i="1"/>
  <c r="G16" i="1"/>
  <c r="F16" i="1"/>
  <c r="G15" i="1"/>
  <c r="F15" i="1"/>
  <c r="G14" i="1"/>
  <c r="F14" i="1"/>
  <c r="G13" i="1"/>
  <c r="F13" i="1"/>
  <c r="G12" i="1"/>
  <c r="F12" i="1"/>
  <c r="G11" i="1"/>
  <c r="F11" i="1"/>
  <c r="G10" i="1"/>
  <c r="F10" i="1"/>
  <c r="G9" i="1"/>
  <c r="F9" i="1"/>
  <c r="G8" i="1"/>
  <c r="F8" i="1"/>
  <c r="G7" i="1"/>
  <c r="F7" i="1"/>
  <c r="G6" i="1"/>
  <c r="F6" i="1"/>
  <c r="G28" i="1" l="1"/>
  <c r="J28" i="1" s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E11" i="2"/>
  <c r="D11" i="2"/>
  <c r="G11" i="2"/>
  <c r="F11" i="2"/>
  <c r="I11" i="2"/>
  <c r="H11" i="2"/>
  <c r="K11" i="2"/>
  <c r="J11" i="2"/>
  <c r="M11" i="2"/>
  <c r="L11" i="2"/>
  <c r="O11" i="2"/>
  <c r="N11" i="2"/>
  <c r="Q11" i="2"/>
  <c r="P11" i="2"/>
  <c r="S11" i="2"/>
  <c r="R11" i="2"/>
  <c r="D16" i="3"/>
  <c r="D14" i="3"/>
  <c r="Y11" i="2" l="1"/>
  <c r="X11" i="2"/>
  <c r="H2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I28" authorId="0" shapeId="0" xr:uid="{00000000-0006-0000-0000-000001000000}">
      <text>
        <r>
          <rPr>
            <sz val="11"/>
            <color rgb="FF000000"/>
            <rFont val="Calibri"/>
            <scheme val="minor"/>
          </rPr>
          <t>Maicon Putti:
C</t>
        </r>
      </text>
    </comment>
  </commentList>
</comments>
</file>

<file path=xl/sharedStrings.xml><?xml version="1.0" encoding="utf-8"?>
<sst xmlns="http://schemas.openxmlformats.org/spreadsheetml/2006/main" count="80" uniqueCount="75">
  <si>
    <t>Diagnóstico de Processos</t>
  </si>
  <si>
    <t>Nome do Processo:</t>
  </si>
  <si>
    <t>INSIRA SEUS DADOS ABAIXO</t>
  </si>
  <si>
    <t>RESULTADO</t>
  </si>
  <si>
    <t>Nº</t>
  </si>
  <si>
    <t>Atividade ou Transação</t>
  </si>
  <si>
    <t>Tempo Médio de Execução</t>
  </si>
  <si>
    <t>Qtde Média realizada no Mês</t>
  </si>
  <si>
    <t>Salário médio do Operador</t>
  </si>
  <si>
    <t>Valor hora do operador</t>
  </si>
  <si>
    <t>Tempo Total da Atividade no Mês</t>
  </si>
  <si>
    <t>Custo Total da Atividade no Mês</t>
  </si>
  <si>
    <t>Lançar pedido</t>
  </si>
  <si>
    <t>Emitir nota fiscal</t>
  </si>
  <si>
    <t>Efetuar cobrança</t>
  </si>
  <si>
    <t>Separar material</t>
  </si>
  <si>
    <t>Embalar material</t>
  </si>
  <si>
    <t>Entrega ao cliente</t>
  </si>
  <si>
    <t>Efetuar Retorno Telefônico</t>
  </si>
  <si>
    <t>RESULTADOS TOTAIS DO PROCESSO</t>
  </si>
  <si>
    <t>Tempo Total do Processo no Mês</t>
  </si>
  <si>
    <t>Custo Total do Processo no Mês</t>
  </si>
  <si>
    <t>Carga Horária Mês</t>
  </si>
  <si>
    <t>Qtde de Operadores Necessários no Processo</t>
  </si>
  <si>
    <t>Diagnóstico - Ellca Região dos Lagos</t>
  </si>
  <si>
    <t>Perguntas</t>
  </si>
  <si>
    <t xml:space="preserve">Nivel </t>
  </si>
  <si>
    <t xml:space="preserve">Ações Realizadas </t>
  </si>
  <si>
    <t>Item</t>
  </si>
  <si>
    <t xml:space="preserve">Pontos de consideração e reclamação. </t>
  </si>
  <si>
    <t>Principal problema</t>
  </si>
  <si>
    <t>Excelente</t>
  </si>
  <si>
    <t>Tendência</t>
  </si>
  <si>
    <t>Urgência</t>
  </si>
  <si>
    <t>Urgente</t>
  </si>
  <si>
    <t>Recter</t>
  </si>
  <si>
    <t>Regular ou Fraco</t>
  </si>
  <si>
    <t>Funcionários Reclamam da dificuldade de agendamento de procedimentos na região.</t>
  </si>
  <si>
    <t>Dificuldade de Atendimento</t>
  </si>
  <si>
    <t>X</t>
  </si>
  <si>
    <t>Parabéns! O seu processo está alinhado às estratégias organizacionais e ao foco do cliente. Recomendamos continuar acompanhando as métricas que indicarão se o seu processo necessitará de ajustes.</t>
  </si>
  <si>
    <t xml:space="preserve"> Atenção! O seu processo apresenta lacunas entre como está e como deveria estar sendo executado para conectar as estratégias organizacionais ao foco do cliente. Recomendamos analisar e identificar as métricas que indicarão ONDE e COMO seu processo deverá ser ajustado.</t>
  </si>
  <si>
    <t>Classifique a quantidade de vezes, durante o processo, em que o trabalho ou a informação passa das mãos de um colaborador para o outro. Sendo que: quanto mais passagens de bastão (handoffs), mais fraca a pontuação.</t>
  </si>
  <si>
    <t>Parabéns! O seu processo não apresenta desconexões e não está vulnerável. Recomendamos analisar os handoffs atuais a fim de melhorar ainda mais o desempenho do processo.</t>
  </si>
  <si>
    <t>Atenção! O seu processo está desconexo e vulnerável. Recomendamos uma análise cuidadosa para que os handoffs sejam reduzidos ou mitigados.</t>
  </si>
  <si>
    <t>O processo possui regras de negócios definidas que cobrem os possíveis cenários decisórios ou de variação do processo? Essas regras são cumpridas? Para ausência de regras definidas, use a pontuação mais fraca.</t>
  </si>
  <si>
    <t xml:space="preserve">Parabéns! O seu processo tem as decisões bem direcionadas e as regras conectadas às estratégias da organização. Recomendamos uma análise das últimas mudanças implementadas afim de garantir que todos os cenários estão abrangidos. </t>
  </si>
  <si>
    <t>Atenção! O seu processo não possui restrições para direcionar decisões que impactam a natureza e o desempenho do processo. Recomendamos uma análise do negócio para compreeder dos cenários que a organização pode encontrar e definir regras conectadas às estratégias da organização.</t>
  </si>
  <si>
    <t>Há ociosidade no processo? Sendo que: quanto maior a ociosidade, mais fraca a pontuação. (Para verificar a ociosidade no processo vá para a aba seguinte).</t>
  </si>
  <si>
    <t>Parabéns! O seu processo está bem dimensionado e não corre o risco de comprometer a execução e a pontualidade. Recomendamos acompanhar as tendências de demanda para antecipar decisões de ajustes  dos limites inferiores e superiores do processo.</t>
  </si>
  <si>
    <t>Atenção! Os limites inferiores e superiores do seu processo não estão bem definidos,  o que compromete a execução do processo que pode atrasar ou gerar ociosidade, conforme a demanda. Recomendamos uma análise detalhada da capacidade do processo para ajustar os níveis e encontrar o ponto de equilíbrio.</t>
  </si>
  <si>
    <t>Há gargalos (filas) no seu processo? O processo fica parado aguardando decisões ou términos de outras atividades? Sendo que: quanto mais gargalos, mais fraca a pontuação.</t>
  </si>
  <si>
    <t>Parabéns!  A capacidade do seu processo está bem dimensionada. Recomendamos a continuidade de acompanhamento da execução do processo.</t>
  </si>
  <si>
    <t>Atenção!  A capacidade do seu processo está restrita. Recomendamos uma análise aprofundada para identificar quais fatores contribuem para os gargalos e COMO eles podem ser mitigados.</t>
  </si>
  <si>
    <t>Durante o processo, as pessoas têm de recorrer a esforços heróicos ou intervenções a fim de ter o trabalho realizado? Existem pessoas com papéis semelhantes realizando trabalhos diferentes ou realizando o mesmo  trabalho de forma diferente? Sendo que: quanto maiores os esforços e interferências, e atividades repetidas, mais fraca a pontuação.</t>
  </si>
  <si>
    <t>Parabéns! Seu processo está bem compreendido pelos executores, possui atividades consistentes e com baixa variabilidade. Recomendamos a análise das atividades que ainda são manuais para que o conhecimento, julgamento e habilidade do executor sejam orientadas.</t>
  </si>
  <si>
    <t>Atenção! As atividades do seu processo são executadas de forma inconsistente, não documentadas ou compreendida por todos. Recomendamos a análise dos processos para corrigir as eventuais deficências e garantir a padronização do processo a ser executado.</t>
  </si>
  <si>
    <t>Avaliação</t>
  </si>
  <si>
    <t>CÁLCULO DA PRODUTIVIDADE SIMPLES E RÁPIDO</t>
  </si>
  <si>
    <t>PRODUTOS  ATIVIDADES</t>
  </si>
  <si>
    <t>TEMPO PADRÃO STANDARD TIME (MINUTOS)</t>
  </si>
  <si>
    <t>VOLUME PRODUZIDO ATIVIDADES PRODUTOS UNIDADES</t>
  </si>
  <si>
    <t>VOLUME DE HORAS PADRÃO PRODUZIDAS MÊS</t>
  </si>
  <si>
    <t>JORNADA DE TRABALHO DIA</t>
  </si>
  <si>
    <t>DIAS TRABALHADOS NO MÊS</t>
  </si>
  <si>
    <t>HORAS DISPONÍVEIS TOTAIS</t>
  </si>
  <si>
    <t>PARADA PROGRAMADA</t>
  </si>
  <si>
    <t>HORAS DISPONÍVEIS REAIS</t>
  </si>
  <si>
    <t>QUADRO DE FUNCIONÁRIOS</t>
  </si>
  <si>
    <t>HORAS DISPONÍVEIS TOTAIS REAIS</t>
  </si>
  <si>
    <t>PRODUTIVIDADE OPERACIONAL</t>
  </si>
  <si>
    <t>PRODUTIVIDADE DO CAPITAL</t>
  </si>
  <si>
    <t>TOTAL PRODUZIDO EM HORAS PADRÃO</t>
  </si>
  <si>
    <t>RETRABALHO / REFUGOS / DEVOLUÇÕES</t>
  </si>
  <si>
    <t>TOTAL PRODUZIDO LÍQUIDO NO PERÍODO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</si>
</sst>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R$&quot;\ * #,##0.00_-;\-&quot;R$&quot;\ * #,##0.00_-;_-&quot;R$&quot;\ * &quot;-&quot;??_-;_-@"/>
    <numFmt numFmtId="165" formatCode="0.0"/>
  </numFmts>
  <fonts count="20">
    <font>
      <sz val="11"/>
      <color rgb="FF000000"/>
      <name val="Calibri"/>
      <scheme val="minor"/>
    </font>
    <font>
      <b/>
      <sz val="21"/>
      <color rgb="FF17365D"/>
      <name val="Arial"/>
    </font>
    <font>
      <sz val="11"/>
      <color rgb="FF000000"/>
      <name val="Calibri"/>
    </font>
    <font>
      <sz val="11"/>
      <color rgb="FFFF0000"/>
      <name val="Calibri"/>
    </font>
    <font>
      <b/>
      <sz val="11"/>
      <color theme="1"/>
      <name val="Calibri"/>
    </font>
    <font>
      <sz val="11"/>
      <name val="Calibri"/>
    </font>
    <font>
      <b/>
      <sz val="11"/>
      <color rgb="FFFF0000"/>
      <name val="Calibri"/>
    </font>
    <font>
      <b/>
      <sz val="11"/>
      <color rgb="FF000000"/>
      <name val="Calibri"/>
    </font>
    <font>
      <b/>
      <sz val="11"/>
      <color rgb="FFFFFFFF"/>
      <name val="Calibri"/>
    </font>
    <font>
      <sz val="11"/>
      <color theme="1"/>
      <name val="Calibri"/>
    </font>
    <font>
      <b/>
      <sz val="18"/>
      <color rgb="FFFFFFFF"/>
      <name val="Calibri"/>
    </font>
    <font>
      <b/>
      <sz val="14"/>
      <color rgb="FF000000"/>
      <name val="Calibri"/>
    </font>
    <font>
      <sz val="14"/>
      <color rgb="FF000000"/>
      <name val="Calibri"/>
    </font>
    <font>
      <sz val="9"/>
      <color rgb="FF000000"/>
      <name val="Calibri"/>
    </font>
    <font>
      <b/>
      <sz val="9"/>
      <color rgb="FF000000"/>
      <name val="Calibri"/>
    </font>
    <font>
      <sz val="20"/>
      <color rgb="FF000000"/>
      <name val="Calibri"/>
    </font>
    <font>
      <sz val="9"/>
      <color rgb="FFFFFFFF"/>
      <name val="Calibri"/>
    </font>
    <font>
      <b/>
      <sz val="18"/>
      <color rgb="FF000000"/>
      <name val="Calibri"/>
    </font>
    <font>
      <b/>
      <sz val="10"/>
      <color theme="1"/>
      <name val="Calibri"/>
    </font>
    <font>
      <b/>
      <sz val="12"/>
      <color theme="1"/>
      <name val="Calibri"/>
    </font>
  </fonts>
  <fills count="17">
    <fill>
      <patternFill patternType="none"/>
    </fill>
    <fill>
      <patternFill patternType="gray125"/>
    </fill>
    <fill>
      <patternFill patternType="solid">
        <fgColor rgb="FFED7D31"/>
        <bgColor rgb="FFED7D31"/>
      </patternFill>
    </fill>
    <fill>
      <patternFill patternType="solid">
        <fgColor rgb="FFFBE4D5"/>
        <bgColor rgb="FFFBE4D5"/>
      </patternFill>
    </fill>
    <fill>
      <patternFill patternType="solid">
        <fgColor rgb="FF2F5496"/>
        <bgColor rgb="FF2F5496"/>
      </patternFill>
    </fill>
    <fill>
      <patternFill patternType="solid">
        <fgColor rgb="FFFFFF00"/>
        <bgColor rgb="FFFFFF00"/>
      </patternFill>
    </fill>
    <fill>
      <patternFill patternType="solid">
        <fgColor rgb="FFF7CAAC"/>
        <bgColor rgb="FFF7CAAC"/>
      </patternFill>
    </fill>
    <fill>
      <patternFill patternType="solid">
        <fgColor rgb="FFB8CCE4"/>
        <bgColor rgb="FFB8CCE4"/>
      </patternFill>
    </fill>
    <fill>
      <patternFill patternType="solid">
        <fgColor rgb="FF92D050"/>
        <bgColor rgb="FF92D050"/>
      </patternFill>
    </fill>
    <fill>
      <patternFill patternType="solid">
        <fgColor rgb="FFFF9900"/>
        <bgColor rgb="FFFF9900"/>
      </patternFill>
    </fill>
    <fill>
      <patternFill patternType="solid">
        <fgColor rgb="FF00B0F0"/>
        <bgColor rgb="FF00B0F0"/>
      </patternFill>
    </fill>
    <fill>
      <patternFill patternType="solid">
        <fgColor rgb="FFFF0000"/>
        <bgColor rgb="FFFF0000"/>
      </patternFill>
    </fill>
    <fill>
      <patternFill patternType="solid">
        <fgColor rgb="FFF79646"/>
        <bgColor rgb="FFF79646"/>
      </patternFill>
    </fill>
    <fill>
      <patternFill patternType="solid">
        <fgColor rgb="FF4472C4"/>
        <bgColor rgb="FF4472C4"/>
      </patternFill>
    </fill>
    <fill>
      <patternFill patternType="solid">
        <fgColor rgb="FF9FC5E8"/>
        <bgColor rgb="FF9FC5E8"/>
      </patternFill>
    </fill>
    <fill>
      <patternFill patternType="solid">
        <fgColor rgb="FFFFF2CC"/>
        <bgColor rgb="FFFFF2CC"/>
      </patternFill>
    </fill>
    <fill>
      <patternFill patternType="solid">
        <fgColor rgb="FF99FF33"/>
        <bgColor rgb="FF99FF33"/>
      </patternFill>
    </fill>
  </fills>
  <borders count="31">
    <border>
      <left/>
      <right/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2" fillId="0" borderId="0" xfId="0" applyFont="1"/>
    <xf numFmtId="0" fontId="3" fillId="0" borderId="0" xfId="0" applyFont="1"/>
    <xf numFmtId="0" fontId="7" fillId="3" borderId="5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4" borderId="8" xfId="0" applyFont="1" applyFill="1" applyBorder="1" applyAlignment="1">
      <alignment horizontal="center" vertical="center"/>
    </xf>
    <xf numFmtId="0" fontId="8" fillId="4" borderId="9" xfId="0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vertical="center"/>
    </xf>
    <xf numFmtId="46" fontId="9" fillId="0" borderId="12" xfId="0" applyNumberFormat="1" applyFont="1" applyBorder="1" applyAlignment="1">
      <alignment horizontal="center" vertical="center"/>
    </xf>
    <xf numFmtId="1" fontId="9" fillId="0" borderId="12" xfId="0" applyNumberFormat="1" applyFont="1" applyBorder="1" applyAlignment="1">
      <alignment horizontal="center" vertical="center"/>
    </xf>
    <xf numFmtId="164" fontId="9" fillId="0" borderId="12" xfId="0" applyNumberFormat="1" applyFont="1" applyBorder="1" applyAlignment="1">
      <alignment horizontal="center" vertical="center"/>
    </xf>
    <xf numFmtId="164" fontId="9" fillId="5" borderId="12" xfId="0" applyNumberFormat="1" applyFont="1" applyFill="1" applyBorder="1" applyAlignment="1">
      <alignment horizontal="center" vertical="center"/>
    </xf>
    <xf numFmtId="46" fontId="9" fillId="6" borderId="12" xfId="0" applyNumberFormat="1" applyFont="1" applyFill="1" applyBorder="1" applyAlignment="1">
      <alignment horizontal="center" vertical="center"/>
    </xf>
    <xf numFmtId="164" fontId="9" fillId="6" borderId="13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vertical="center"/>
    </xf>
    <xf numFmtId="46" fontId="9" fillId="0" borderId="16" xfId="0" applyNumberFormat="1" applyFont="1" applyBorder="1" applyAlignment="1">
      <alignment horizontal="center" vertical="center"/>
    </xf>
    <xf numFmtId="1" fontId="9" fillId="0" borderId="16" xfId="0" applyNumberFormat="1" applyFont="1" applyBorder="1" applyAlignment="1">
      <alignment horizontal="center" vertical="center"/>
    </xf>
    <xf numFmtId="164" fontId="9" fillId="0" borderId="16" xfId="0" applyNumberFormat="1" applyFont="1" applyBorder="1" applyAlignment="1">
      <alignment horizontal="center" vertical="center"/>
    </xf>
    <xf numFmtId="164" fontId="9" fillId="5" borderId="16" xfId="0" applyNumberFormat="1" applyFont="1" applyFill="1" applyBorder="1" applyAlignment="1">
      <alignment horizontal="center" vertical="center"/>
    </xf>
    <xf numFmtId="46" fontId="9" fillId="6" borderId="16" xfId="0" applyNumberFormat="1" applyFont="1" applyFill="1" applyBorder="1" applyAlignment="1">
      <alignment horizontal="center" vertical="center"/>
    </xf>
    <xf numFmtId="164" fontId="9" fillId="6" borderId="17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vertical="center"/>
    </xf>
    <xf numFmtId="46" fontId="9" fillId="0" borderId="0" xfId="0" applyNumberFormat="1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164" fontId="9" fillId="0" borderId="0" xfId="0" applyNumberFormat="1" applyFont="1" applyAlignment="1">
      <alignment horizontal="center" vertical="center"/>
    </xf>
    <xf numFmtId="4" fontId="9" fillId="0" borderId="0" xfId="0" applyNumberFormat="1" applyFont="1" applyAlignment="1">
      <alignment horizontal="center" vertical="center"/>
    </xf>
    <xf numFmtId="0" fontId="8" fillId="4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8" fillId="4" borderId="21" xfId="0" applyFont="1" applyFill="1" applyBorder="1" applyAlignment="1">
      <alignment horizontal="center" vertical="center" wrapText="1"/>
    </xf>
    <xf numFmtId="46" fontId="7" fillId="7" borderId="16" xfId="0" applyNumberFormat="1" applyFont="1" applyFill="1" applyBorder="1" applyAlignment="1">
      <alignment horizontal="center" vertical="center"/>
    </xf>
    <xf numFmtId="164" fontId="7" fillId="7" borderId="16" xfId="0" applyNumberFormat="1" applyFont="1" applyFill="1" applyBorder="1" applyAlignment="1">
      <alignment horizontal="center" vertical="center"/>
    </xf>
    <xf numFmtId="46" fontId="2" fillId="0" borderId="0" xfId="0" applyNumberFormat="1" applyFont="1"/>
    <xf numFmtId="165" fontId="7" fillId="7" borderId="17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46" fontId="2" fillId="0" borderId="0" xfId="0" applyNumberFormat="1" applyFont="1" applyAlignment="1">
      <alignment vertical="center"/>
    </xf>
    <xf numFmtId="0" fontId="12" fillId="8" borderId="12" xfId="0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1" fillId="8" borderId="12" xfId="0" applyFont="1" applyFill="1" applyBorder="1" applyAlignment="1">
      <alignment horizontal="center" vertical="center"/>
    </xf>
    <xf numFmtId="0" fontId="11" fillId="8" borderId="12" xfId="0" applyFont="1" applyFill="1" applyBorder="1" applyAlignment="1">
      <alignment vertical="center"/>
    </xf>
    <xf numFmtId="0" fontId="11" fillId="9" borderId="12" xfId="0" applyFont="1" applyFill="1" applyBorder="1" applyAlignment="1">
      <alignment horizontal="center" vertical="center"/>
    </xf>
    <xf numFmtId="0" fontId="14" fillId="12" borderId="12" xfId="0" applyFont="1" applyFill="1" applyBorder="1" applyAlignment="1">
      <alignment horizontal="center" vertical="center"/>
    </xf>
    <xf numFmtId="0" fontId="14" fillId="12" borderId="12" xfId="0" applyFont="1" applyFill="1" applyBorder="1" applyAlignment="1">
      <alignment vertical="center"/>
    </xf>
    <xf numFmtId="1" fontId="14" fillId="12" borderId="12" xfId="0" applyNumberFormat="1" applyFont="1" applyFill="1" applyBorder="1" applyAlignment="1">
      <alignment horizontal="center" vertical="center"/>
    </xf>
    <xf numFmtId="0" fontId="13" fillId="0" borderId="12" xfId="0" applyFont="1" applyBorder="1" applyAlignment="1">
      <alignment vertical="center"/>
    </xf>
    <xf numFmtId="0" fontId="13" fillId="0" borderId="0" xfId="0" applyFont="1"/>
    <xf numFmtId="0" fontId="14" fillId="12" borderId="12" xfId="0" applyFont="1" applyFill="1" applyBorder="1" applyAlignment="1">
      <alignment vertical="center" wrapText="1"/>
    </xf>
    <xf numFmtId="0" fontId="14" fillId="0" borderId="12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1" fontId="15" fillId="0" borderId="12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12" xfId="0" applyFont="1" applyBorder="1" applyAlignment="1">
      <alignment vertical="center" wrapText="1"/>
    </xf>
    <xf numFmtId="0" fontId="14" fillId="12" borderId="12" xfId="0" applyFont="1" applyFill="1" applyBorder="1" applyAlignment="1">
      <alignment horizontal="left" vertical="center" wrapText="1"/>
    </xf>
    <xf numFmtId="1" fontId="13" fillId="0" borderId="0" xfId="0" applyNumberFormat="1" applyFont="1" applyAlignment="1">
      <alignment horizontal="center" vertical="center"/>
    </xf>
    <xf numFmtId="0" fontId="10" fillId="13" borderId="28" xfId="0" applyFont="1" applyFill="1" applyBorder="1" applyAlignment="1">
      <alignment vertical="center"/>
    </xf>
    <xf numFmtId="0" fontId="16" fillId="0" borderId="0" xfId="0" applyFont="1" applyAlignment="1">
      <alignment vertical="center"/>
    </xf>
    <xf numFmtId="9" fontId="17" fillId="8" borderId="28" xfId="0" applyNumberFormat="1" applyFont="1" applyFill="1" applyBorder="1" applyAlignment="1">
      <alignment horizontal="center" vertical="center"/>
    </xf>
    <xf numFmtId="9" fontId="17" fillId="11" borderId="28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4" fillId="5" borderId="12" xfId="0" applyFont="1" applyFill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4" fontId="4" fillId="0" borderId="12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10" fontId="4" fillId="9" borderId="12" xfId="0" applyNumberFormat="1" applyFont="1" applyFill="1" applyBorder="1" applyAlignment="1">
      <alignment horizontal="center" vertical="center"/>
    </xf>
    <xf numFmtId="10" fontId="4" fillId="14" borderId="12" xfId="0" applyNumberFormat="1" applyFont="1" applyFill="1" applyBorder="1" applyAlignment="1">
      <alignment horizontal="center" vertical="center"/>
    </xf>
    <xf numFmtId="4" fontId="4" fillId="15" borderId="12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11" borderId="12" xfId="0" applyFont="1" applyFill="1" applyBorder="1" applyAlignment="1">
      <alignment horizontal="center" vertical="center"/>
    </xf>
    <xf numFmtId="4" fontId="7" fillId="16" borderId="12" xfId="0" applyNumberFormat="1" applyFont="1" applyFill="1" applyBorder="1" applyAlignment="1">
      <alignment horizontal="center" vertical="center"/>
    </xf>
    <xf numFmtId="0" fontId="8" fillId="4" borderId="29" xfId="0" applyFont="1" applyFill="1" applyBorder="1" applyAlignment="1">
      <alignment horizontal="center" vertical="center"/>
    </xf>
    <xf numFmtId="4" fontId="8" fillId="4" borderId="29" xfId="0" applyNumberFormat="1" applyFont="1" applyFill="1" applyBorder="1" applyAlignment="1">
      <alignment horizontal="center" vertical="center" wrapText="1"/>
    </xf>
    <xf numFmtId="0" fontId="8" fillId="4" borderId="29" xfId="0" applyFont="1" applyFill="1" applyBorder="1" applyAlignment="1">
      <alignment horizontal="center" vertical="center" wrapText="1"/>
    </xf>
    <xf numFmtId="0" fontId="4" fillId="8" borderId="30" xfId="0" applyFont="1" applyFill="1" applyBorder="1" applyAlignment="1">
      <alignment horizontal="center" vertical="center"/>
    </xf>
    <xf numFmtId="0" fontId="4" fillId="11" borderId="30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1" fillId="8" borderId="25" xfId="0" applyFont="1" applyFill="1" applyBorder="1" applyAlignment="1">
      <alignment horizontal="center" vertical="center"/>
    </xf>
    <xf numFmtId="0" fontId="11" fillId="8" borderId="25" xfId="0" applyFont="1" applyFill="1" applyBorder="1" applyAlignment="1">
      <alignment horizontal="center" vertical="center" wrapText="1"/>
    </xf>
    <xf numFmtId="0" fontId="11" fillId="10" borderId="25" xfId="0" applyFont="1" applyFill="1" applyBorder="1" applyAlignment="1">
      <alignment horizontal="center" vertical="center"/>
    </xf>
    <xf numFmtId="0" fontId="11" fillId="5" borderId="25" xfId="0" applyFont="1" applyFill="1" applyBorder="1" applyAlignment="1">
      <alignment horizontal="center" vertical="center"/>
    </xf>
    <xf numFmtId="0" fontId="11" fillId="11" borderId="25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 wrapText="1"/>
    </xf>
    <xf numFmtId="0" fontId="10" fillId="4" borderId="18" xfId="0" applyFont="1" applyFill="1" applyBorder="1" applyAlignment="1">
      <alignment horizontal="center" vertical="center" wrapText="1"/>
    </xf>
    <xf numFmtId="0" fontId="4" fillId="15" borderId="25" xfId="0" applyFont="1" applyFill="1" applyBorder="1" applyAlignment="1">
      <alignment horizontal="center" vertical="center"/>
    </xf>
    <xf numFmtId="0" fontId="8" fillId="11" borderId="25" xfId="0" applyFont="1" applyFill="1" applyBorder="1" applyAlignment="1">
      <alignment horizontal="center" vertical="center"/>
    </xf>
    <xf numFmtId="0" fontId="7" fillId="16" borderId="25" xfId="0" applyFont="1" applyFill="1" applyBorder="1" applyAlignment="1">
      <alignment horizontal="center" vertical="center"/>
    </xf>
    <xf numFmtId="0" fontId="4" fillId="0" borderId="25" xfId="0" applyFont="1" applyBorder="1" applyAlignment="1">
      <alignment vertical="center"/>
    </xf>
    <xf numFmtId="0" fontId="4" fillId="9" borderId="25" xfId="0" applyFont="1" applyFill="1" applyBorder="1" applyAlignment="1">
      <alignment vertical="center"/>
    </xf>
    <xf numFmtId="0" fontId="4" fillId="14" borderId="25" xfId="0" applyFont="1" applyFill="1" applyBorder="1" applyAlignment="1">
      <alignment vertical="center"/>
    </xf>
    <xf numFmtId="0" fontId="19" fillId="0" borderId="0" xfId="0" applyFont="1" applyAlignment="1">
      <alignment horizontal="center" vertical="center"/>
    </xf>
    <xf numFmtId="0" fontId="4" fillId="0" borderId="14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0" fontId="0" fillId="0" borderId="0" xfId="0" applyAlignment="1"/>
    <xf numFmtId="0" fontId="5" fillId="0" borderId="19" xfId="0" applyFont="1" applyBorder="1" applyAlignment="1"/>
    <xf numFmtId="0" fontId="5" fillId="0" borderId="1" xfId="0" applyFont="1" applyBorder="1" applyAlignment="1"/>
    <xf numFmtId="0" fontId="5" fillId="0" borderId="3" xfId="0" applyFont="1" applyBorder="1" applyAlignment="1"/>
    <xf numFmtId="0" fontId="5" fillId="0" borderId="4" xfId="0" applyFont="1" applyBorder="1" applyAlignment="1"/>
    <xf numFmtId="0" fontId="5" fillId="0" borderId="7" xfId="0" applyFont="1" applyBorder="1" applyAlignment="1"/>
    <xf numFmtId="0" fontId="5" fillId="0" borderId="20" xfId="0" applyFont="1" applyBorder="1" applyAlignment="1"/>
    <xf numFmtId="0" fontId="5" fillId="0" borderId="22" xfId="0" applyFont="1" applyBorder="1" applyAlignment="1"/>
    <xf numFmtId="0" fontId="5" fillId="0" borderId="23" xfId="0" applyFont="1" applyBorder="1" applyAlignment="1"/>
    <xf numFmtId="0" fontId="5" fillId="0" borderId="24" xfId="0" applyFont="1" applyBorder="1" applyAlignment="1"/>
    <xf numFmtId="0" fontId="5" fillId="0" borderId="26" xfId="0" applyFont="1" applyBorder="1" applyAlignment="1"/>
    <xf numFmtId="0" fontId="5" fillId="0" borderId="27" xfId="0" applyFont="1" applyBorder="1" applyAlignment="1"/>
    <xf numFmtId="0" fontId="5" fillId="0" borderId="29" xfId="0" applyFont="1" applyBorder="1" applyAlignment="1"/>
    <xf numFmtId="0" fontId="5" fillId="0" borderId="30" xfId="0" applyFont="1" applyBorder="1" applyAlignment="1"/>
  </cellXfs>
  <cellStyles count="1">
    <cellStyle name="Normal" xfId="0" builtinId="0"/>
  </cellStyles>
  <dxfs count="1">
    <dxf>
      <font>
        <color rgb="FFFFFFFF"/>
      </font>
      <fill>
        <patternFill patternType="solid">
          <fgColor rgb="FFFF0000"/>
          <bgColor rgb="FFFF0000"/>
        </patternFill>
      </fill>
      <alignment wrapText="0" shrinkToFit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962025" cy="542925"/>
    <xdr:pic>
      <xdr:nvPicPr>
        <xdr:cNvPr id="2" name="image1.png" descr="ideia_logomarca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23</xdr:col>
      <xdr:colOff>9525</xdr:colOff>
      <xdr:row>11</xdr:row>
      <xdr:rowOff>200025</xdr:rowOff>
    </xdr:from>
    <xdr:ext cx="5410200" cy="2562225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2645663" y="2503650"/>
          <a:ext cx="5400675" cy="2552700"/>
        </a:xfrm>
        <a:prstGeom prst="rect">
          <a:avLst/>
        </a:prstGeom>
        <a:solidFill>
          <a:schemeClr val="lt1"/>
        </a:solidFill>
        <a:ln w="9525" cap="flat" cmpd="sng">
          <a:solidFill>
            <a:srgbClr val="BABABA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Testado Maicon 15/02</a:t>
          </a:r>
          <a:endParaRPr sz="1100">
            <a:solidFill>
              <a:schemeClr val="dk1"/>
            </a:solidFill>
            <a:latin typeface="Calibri"/>
            <a:ea typeface="Calibri"/>
            <a:cs typeface="Calibri"/>
            <a:sym typeface="Calibri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Testado Eurico 10/08/2020: Acrescentei um Total ao final por %</a:t>
          </a:r>
          <a:endParaRPr sz="1100">
            <a:solidFill>
              <a:schemeClr val="dk1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Z1000"/>
  <sheetViews>
    <sheetView workbookViewId="0">
      <selection activeCell="J5" sqref="J5"/>
    </sheetView>
  </sheetViews>
  <sheetFormatPr defaultColWidth="14.42578125" defaultRowHeight="15" customHeight="1"/>
  <cols>
    <col min="1" max="1" width="5.28515625" customWidth="1"/>
    <col min="2" max="2" width="28.28515625" customWidth="1"/>
    <col min="3" max="3" width="11.28515625" customWidth="1"/>
    <col min="4" max="4" width="15" customWidth="1"/>
    <col min="5" max="5" width="13.85546875" customWidth="1"/>
    <col min="6" max="6" width="10" customWidth="1"/>
    <col min="7" max="7" width="14.28515625" customWidth="1"/>
    <col min="8" max="8" width="13.7109375" customWidth="1"/>
    <col min="9" max="9" width="10.28515625" customWidth="1"/>
    <col min="10" max="10" width="14.5703125" customWidth="1"/>
    <col min="11" max="19" width="5.140625" customWidth="1"/>
    <col min="20" max="20" width="10.28515625" customWidth="1"/>
    <col min="21" max="26" width="15.140625" customWidth="1"/>
  </cols>
  <sheetData>
    <row r="1" spans="1:26" ht="42.75" customHeight="1">
      <c r="A1" s="81" t="s">
        <v>0</v>
      </c>
      <c r="B1" s="100"/>
      <c r="C1" s="100"/>
      <c r="D1" s="100"/>
      <c r="E1" s="100"/>
      <c r="F1" s="100"/>
      <c r="G1" s="100"/>
      <c r="H1" s="100"/>
      <c r="I1" s="100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" customHeight="1">
      <c r="A2" s="2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4.75" customHeight="1">
      <c r="A3" s="87" t="s">
        <v>1</v>
      </c>
      <c r="B3" s="101"/>
      <c r="C3" s="101"/>
      <c r="D3" s="101"/>
      <c r="E3" s="101"/>
      <c r="F3" s="101"/>
      <c r="G3" s="101"/>
      <c r="H3" s="102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8.75" customHeight="1">
      <c r="A4" s="88" t="s">
        <v>2</v>
      </c>
      <c r="B4" s="103"/>
      <c r="C4" s="103"/>
      <c r="D4" s="103"/>
      <c r="E4" s="104"/>
      <c r="F4" s="3"/>
      <c r="G4" s="89" t="s">
        <v>3</v>
      </c>
      <c r="H4" s="105"/>
      <c r="I4" s="4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42.75" customHeight="1">
      <c r="A5" s="5" t="s">
        <v>4</v>
      </c>
      <c r="B5" s="76" t="s">
        <v>5</v>
      </c>
      <c r="C5" s="77" t="s">
        <v>6</v>
      </c>
      <c r="D5" s="78" t="s">
        <v>7</v>
      </c>
      <c r="E5" s="6" t="s">
        <v>8</v>
      </c>
      <c r="F5" s="6" t="s">
        <v>9</v>
      </c>
      <c r="G5" s="6" t="s">
        <v>10</v>
      </c>
      <c r="H5" s="7" t="s">
        <v>11</v>
      </c>
      <c r="I5" s="4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8.75" customHeight="1">
      <c r="A6" s="8">
        <v>1</v>
      </c>
      <c r="B6" s="9" t="s">
        <v>12</v>
      </c>
      <c r="C6" s="10">
        <v>1.3888888888888889E-3</v>
      </c>
      <c r="D6" s="11">
        <v>150</v>
      </c>
      <c r="E6" s="12">
        <v>5000</v>
      </c>
      <c r="F6" s="13">
        <f t="shared" ref="F6:F25" si="0">(E6*2.5)/160</f>
        <v>78.125</v>
      </c>
      <c r="G6" s="14">
        <f t="shared" ref="G6:G25" si="1">C6*D6</f>
        <v>0.20833333333333334</v>
      </c>
      <c r="H6" s="15">
        <f t="shared" ref="H6:H25" si="2">(G6*F6)*24</f>
        <v>390.625</v>
      </c>
      <c r="I6" s="16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8.75" customHeight="1">
      <c r="A7" s="8">
        <v>2</v>
      </c>
      <c r="B7" s="9" t="s">
        <v>13</v>
      </c>
      <c r="C7" s="10">
        <v>3.472222222222222E-3</v>
      </c>
      <c r="D7" s="11">
        <v>150</v>
      </c>
      <c r="E7" s="12">
        <v>2000</v>
      </c>
      <c r="F7" s="13">
        <f t="shared" si="0"/>
        <v>31.25</v>
      </c>
      <c r="G7" s="14">
        <f t="shared" si="1"/>
        <v>0.52083333333333326</v>
      </c>
      <c r="H7" s="15">
        <f t="shared" si="2"/>
        <v>390.62499999999994</v>
      </c>
      <c r="I7" s="16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8.75" customHeight="1">
      <c r="A8" s="8">
        <v>3</v>
      </c>
      <c r="B8" s="9" t="s">
        <v>14</v>
      </c>
      <c r="C8" s="10">
        <v>4.6296296296296293E-4</v>
      </c>
      <c r="D8" s="11">
        <v>150</v>
      </c>
      <c r="E8" s="12">
        <v>1500</v>
      </c>
      <c r="F8" s="13">
        <f t="shared" si="0"/>
        <v>23.4375</v>
      </c>
      <c r="G8" s="14">
        <f t="shared" si="1"/>
        <v>6.9444444444444434E-2</v>
      </c>
      <c r="H8" s="15">
        <f t="shared" si="2"/>
        <v>39.0625</v>
      </c>
      <c r="I8" s="16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8.75" customHeight="1">
      <c r="A9" s="8">
        <v>4</v>
      </c>
      <c r="B9" s="9" t="s">
        <v>15</v>
      </c>
      <c r="C9" s="10">
        <v>5.7870370370370378E-4</v>
      </c>
      <c r="D9" s="11">
        <v>150</v>
      </c>
      <c r="E9" s="12">
        <v>1000</v>
      </c>
      <c r="F9" s="13">
        <f t="shared" si="0"/>
        <v>15.625</v>
      </c>
      <c r="G9" s="14">
        <f t="shared" si="1"/>
        <v>8.6805555555555566E-2</v>
      </c>
      <c r="H9" s="15">
        <f t="shared" si="2"/>
        <v>32.552083333333343</v>
      </c>
      <c r="I9" s="16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8.75" customHeight="1">
      <c r="A10" s="8">
        <v>5</v>
      </c>
      <c r="B10" s="9" t="s">
        <v>16</v>
      </c>
      <c r="C10" s="10">
        <v>4.1666666666666664E-2</v>
      </c>
      <c r="D10" s="11">
        <v>150</v>
      </c>
      <c r="E10" s="12">
        <v>800</v>
      </c>
      <c r="F10" s="13">
        <f t="shared" si="0"/>
        <v>12.5</v>
      </c>
      <c r="G10" s="14">
        <f t="shared" si="1"/>
        <v>6.25</v>
      </c>
      <c r="H10" s="15">
        <f t="shared" si="2"/>
        <v>1875</v>
      </c>
      <c r="I10" s="16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8.75" customHeight="1">
      <c r="A11" s="8">
        <v>6</v>
      </c>
      <c r="B11" s="9" t="s">
        <v>17</v>
      </c>
      <c r="C11" s="10">
        <v>0.125</v>
      </c>
      <c r="D11" s="11">
        <v>150</v>
      </c>
      <c r="E11" s="12">
        <v>1800</v>
      </c>
      <c r="F11" s="13">
        <f t="shared" si="0"/>
        <v>28.125</v>
      </c>
      <c r="G11" s="14">
        <f t="shared" si="1"/>
        <v>18.75</v>
      </c>
      <c r="H11" s="15">
        <f t="shared" si="2"/>
        <v>12656.25</v>
      </c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8.75" customHeight="1">
      <c r="A12" s="8">
        <v>7</v>
      </c>
      <c r="B12" s="9" t="s">
        <v>18</v>
      </c>
      <c r="C12" s="10">
        <v>3.472222222222222E-3</v>
      </c>
      <c r="D12" s="11">
        <v>350</v>
      </c>
      <c r="E12" s="12">
        <v>1200</v>
      </c>
      <c r="F12" s="13">
        <f t="shared" si="0"/>
        <v>18.75</v>
      </c>
      <c r="G12" s="14">
        <f t="shared" si="1"/>
        <v>1.2152777777777777</v>
      </c>
      <c r="H12" s="15">
        <f t="shared" si="2"/>
        <v>546.875</v>
      </c>
      <c r="I12" s="16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8.75" customHeight="1">
      <c r="A13" s="8">
        <v>8</v>
      </c>
      <c r="B13" s="17"/>
      <c r="C13" s="10"/>
      <c r="D13" s="11"/>
      <c r="E13" s="12"/>
      <c r="F13" s="13">
        <f t="shared" si="0"/>
        <v>0</v>
      </c>
      <c r="G13" s="14">
        <f t="shared" si="1"/>
        <v>0</v>
      </c>
      <c r="H13" s="15">
        <f t="shared" si="2"/>
        <v>0</v>
      </c>
      <c r="I13" s="16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8.75" customHeight="1">
      <c r="A14" s="8">
        <v>9</v>
      </c>
      <c r="B14" s="17"/>
      <c r="C14" s="10"/>
      <c r="D14" s="11"/>
      <c r="E14" s="12"/>
      <c r="F14" s="13">
        <f t="shared" si="0"/>
        <v>0</v>
      </c>
      <c r="G14" s="14">
        <f t="shared" si="1"/>
        <v>0</v>
      </c>
      <c r="H14" s="15">
        <f t="shared" si="2"/>
        <v>0</v>
      </c>
      <c r="I14" s="16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8.75" customHeight="1">
      <c r="A15" s="8">
        <v>10</v>
      </c>
      <c r="B15" s="17"/>
      <c r="C15" s="10"/>
      <c r="D15" s="11"/>
      <c r="E15" s="12"/>
      <c r="F15" s="13">
        <f t="shared" si="0"/>
        <v>0</v>
      </c>
      <c r="G15" s="14">
        <f t="shared" si="1"/>
        <v>0</v>
      </c>
      <c r="H15" s="15">
        <f t="shared" si="2"/>
        <v>0</v>
      </c>
      <c r="I15" s="16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8.75" customHeight="1">
      <c r="A16" s="8">
        <v>11</v>
      </c>
      <c r="B16" s="17"/>
      <c r="C16" s="10"/>
      <c r="D16" s="11"/>
      <c r="E16" s="12"/>
      <c r="F16" s="13">
        <f t="shared" si="0"/>
        <v>0</v>
      </c>
      <c r="G16" s="14">
        <f t="shared" si="1"/>
        <v>0</v>
      </c>
      <c r="H16" s="15">
        <f t="shared" si="2"/>
        <v>0</v>
      </c>
      <c r="I16" s="16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8.75" customHeight="1">
      <c r="A17" s="8">
        <v>12</v>
      </c>
      <c r="B17" s="17"/>
      <c r="C17" s="10"/>
      <c r="D17" s="11"/>
      <c r="E17" s="12"/>
      <c r="F17" s="13">
        <f t="shared" si="0"/>
        <v>0</v>
      </c>
      <c r="G17" s="14">
        <f t="shared" si="1"/>
        <v>0</v>
      </c>
      <c r="H17" s="15">
        <f t="shared" si="2"/>
        <v>0</v>
      </c>
      <c r="I17" s="16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8.75" customHeight="1">
      <c r="A18" s="8">
        <v>13</v>
      </c>
      <c r="B18" s="17"/>
      <c r="C18" s="10"/>
      <c r="D18" s="11"/>
      <c r="E18" s="12"/>
      <c r="F18" s="13">
        <f t="shared" si="0"/>
        <v>0</v>
      </c>
      <c r="G18" s="14">
        <f t="shared" si="1"/>
        <v>0</v>
      </c>
      <c r="H18" s="15">
        <f t="shared" si="2"/>
        <v>0</v>
      </c>
      <c r="I18" s="16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8.75" customHeight="1">
      <c r="A19" s="8">
        <v>14</v>
      </c>
      <c r="B19" s="17"/>
      <c r="C19" s="10"/>
      <c r="D19" s="11"/>
      <c r="E19" s="12"/>
      <c r="F19" s="13">
        <f t="shared" si="0"/>
        <v>0</v>
      </c>
      <c r="G19" s="14">
        <f t="shared" si="1"/>
        <v>0</v>
      </c>
      <c r="H19" s="15">
        <f t="shared" si="2"/>
        <v>0</v>
      </c>
      <c r="I19" s="16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8.75" customHeight="1">
      <c r="A20" s="8">
        <v>15</v>
      </c>
      <c r="B20" s="17"/>
      <c r="C20" s="10"/>
      <c r="D20" s="11"/>
      <c r="E20" s="12"/>
      <c r="F20" s="13">
        <f t="shared" si="0"/>
        <v>0</v>
      </c>
      <c r="G20" s="14">
        <f t="shared" si="1"/>
        <v>0</v>
      </c>
      <c r="H20" s="15">
        <f t="shared" si="2"/>
        <v>0</v>
      </c>
      <c r="I20" s="16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8.75" customHeight="1">
      <c r="A21" s="8">
        <v>16</v>
      </c>
      <c r="B21" s="17"/>
      <c r="C21" s="10"/>
      <c r="D21" s="11"/>
      <c r="E21" s="12"/>
      <c r="F21" s="13">
        <f t="shared" si="0"/>
        <v>0</v>
      </c>
      <c r="G21" s="14">
        <f t="shared" si="1"/>
        <v>0</v>
      </c>
      <c r="H21" s="15">
        <f t="shared" si="2"/>
        <v>0</v>
      </c>
      <c r="I21" s="16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8.75" customHeight="1">
      <c r="A22" s="8">
        <v>17</v>
      </c>
      <c r="B22" s="17"/>
      <c r="C22" s="10"/>
      <c r="D22" s="11"/>
      <c r="E22" s="12"/>
      <c r="F22" s="13">
        <f t="shared" si="0"/>
        <v>0</v>
      </c>
      <c r="G22" s="14">
        <f t="shared" si="1"/>
        <v>0</v>
      </c>
      <c r="H22" s="15">
        <f t="shared" si="2"/>
        <v>0</v>
      </c>
      <c r="I22" s="16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8.75" customHeight="1">
      <c r="A23" s="8">
        <v>18</v>
      </c>
      <c r="B23" s="17"/>
      <c r="C23" s="10"/>
      <c r="D23" s="11"/>
      <c r="E23" s="12"/>
      <c r="F23" s="13">
        <f t="shared" si="0"/>
        <v>0</v>
      </c>
      <c r="G23" s="14">
        <f t="shared" si="1"/>
        <v>0</v>
      </c>
      <c r="H23" s="15">
        <f t="shared" si="2"/>
        <v>0</v>
      </c>
      <c r="I23" s="16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8.75" customHeight="1">
      <c r="A24" s="8">
        <v>19</v>
      </c>
      <c r="B24" s="17"/>
      <c r="C24" s="10"/>
      <c r="D24" s="11"/>
      <c r="E24" s="12"/>
      <c r="F24" s="13">
        <f t="shared" si="0"/>
        <v>0</v>
      </c>
      <c r="G24" s="14">
        <f t="shared" si="1"/>
        <v>0</v>
      </c>
      <c r="H24" s="15">
        <f t="shared" si="2"/>
        <v>0</v>
      </c>
      <c r="I24" s="16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8.75" customHeight="1">
      <c r="A25" s="18">
        <v>20</v>
      </c>
      <c r="B25" s="19"/>
      <c r="C25" s="20"/>
      <c r="D25" s="21"/>
      <c r="E25" s="22"/>
      <c r="F25" s="23">
        <f t="shared" si="0"/>
        <v>0</v>
      </c>
      <c r="G25" s="24">
        <f t="shared" si="1"/>
        <v>0</v>
      </c>
      <c r="H25" s="25">
        <f t="shared" si="2"/>
        <v>0</v>
      </c>
      <c r="I25" s="16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4.25" customHeight="1">
      <c r="A26" s="26"/>
      <c r="B26" s="26"/>
      <c r="C26" s="27"/>
      <c r="D26" s="28"/>
      <c r="E26" s="29"/>
      <c r="F26" s="29"/>
      <c r="G26" s="27"/>
      <c r="H26" s="30"/>
      <c r="I26" s="16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57" customHeight="1">
      <c r="A27" s="2"/>
      <c r="B27" s="2"/>
      <c r="C27" s="2"/>
      <c r="D27" s="90" t="s">
        <v>19</v>
      </c>
      <c r="E27" s="101"/>
      <c r="F27" s="106"/>
      <c r="G27" s="31" t="s">
        <v>20</v>
      </c>
      <c r="H27" s="31" t="s">
        <v>21</v>
      </c>
      <c r="I27" s="32" t="s">
        <v>22</v>
      </c>
      <c r="J27" s="33" t="s">
        <v>23</v>
      </c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8.75" customHeight="1">
      <c r="A28" s="2"/>
      <c r="B28" s="2"/>
      <c r="C28" s="2"/>
      <c r="D28" s="107"/>
      <c r="E28" s="108"/>
      <c r="F28" s="109"/>
      <c r="G28" s="34">
        <f t="shared" ref="G28:H28" si="3">SUM(G6:G25)</f>
        <v>27.100694444444446</v>
      </c>
      <c r="H28" s="35">
        <f t="shared" si="3"/>
        <v>15930.989583333334</v>
      </c>
      <c r="I28" s="36">
        <v>8.25</v>
      </c>
      <c r="J28" s="37">
        <f>G28/I28</f>
        <v>3.28493265993266</v>
      </c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24.75" customHeight="1">
      <c r="A29" s="2"/>
      <c r="B29" s="2"/>
      <c r="C29" s="2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4.75" customHeight="1">
      <c r="A30" s="2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4.2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4.2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/>
    <row r="230" spans="1:26" ht="15.75" customHeight="1"/>
    <row r="231" spans="1:26" ht="15.75" customHeight="1"/>
    <row r="232" spans="1:26" ht="15.75" customHeight="1"/>
    <row r="233" spans="1:26" ht="15.75" customHeight="1"/>
    <row r="234" spans="1:26" ht="15.75" customHeight="1"/>
    <row r="235" spans="1:26" ht="15.75" customHeight="1"/>
    <row r="236" spans="1:26" ht="15.75" customHeight="1"/>
    <row r="237" spans="1:26" ht="15.75" customHeight="1"/>
    <row r="238" spans="1:26" ht="15.75" customHeight="1"/>
    <row r="239" spans="1:26" ht="15.75" customHeight="1"/>
    <row r="240" spans="1:26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5">
    <mergeCell ref="A1:I1"/>
    <mergeCell ref="A3:H3"/>
    <mergeCell ref="A4:E4"/>
    <mergeCell ref="G4:H4"/>
    <mergeCell ref="D27:F28"/>
  </mergeCells>
  <pageMargins left="0.511811024" right="0.511811024" top="0.78740157499999996" bottom="0.78740157499999996" header="0" footer="0"/>
  <pageSetup orientation="landscape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AD1000"/>
  <sheetViews>
    <sheetView showGridLines="0" tabSelected="1" workbookViewId="0">
      <selection activeCell="B7" sqref="B7"/>
    </sheetView>
  </sheetViews>
  <sheetFormatPr defaultColWidth="14.42578125" defaultRowHeight="15" customHeight="1"/>
  <cols>
    <col min="1" max="1" width="14.85546875" customWidth="1"/>
    <col min="2" max="2" width="47.28515625" customWidth="1"/>
    <col min="3" max="3" width="23" customWidth="1"/>
    <col min="4" max="4" width="5.140625" customWidth="1"/>
    <col min="5" max="5" width="2.85546875" hidden="1" customWidth="1"/>
    <col min="6" max="6" width="6" customWidth="1"/>
    <col min="7" max="7" width="3.28515625" hidden="1" customWidth="1"/>
    <col min="8" max="8" width="5.140625" customWidth="1"/>
    <col min="9" max="9" width="3.28515625" hidden="1" customWidth="1"/>
    <col min="10" max="10" width="14.7109375" customWidth="1"/>
    <col min="11" max="11" width="3.28515625" hidden="1" customWidth="1"/>
    <col min="12" max="12" width="5.140625" customWidth="1"/>
    <col min="13" max="13" width="3.28515625" hidden="1" customWidth="1"/>
    <col min="14" max="14" width="5.140625" customWidth="1"/>
    <col min="15" max="15" width="4.28515625" hidden="1" customWidth="1"/>
    <col min="16" max="16" width="5.140625" customWidth="1"/>
    <col min="17" max="17" width="4.28515625" hidden="1" customWidth="1"/>
    <col min="18" max="18" width="5.140625" customWidth="1"/>
    <col min="19" max="19" width="3.7109375" hidden="1" customWidth="1"/>
    <col min="20" max="20" width="5.140625" customWidth="1"/>
    <col min="21" max="21" width="2.85546875" hidden="1" customWidth="1"/>
    <col min="22" max="22" width="5.140625" customWidth="1"/>
    <col min="23" max="23" width="3.28515625" hidden="1" customWidth="1"/>
    <col min="24" max="24" width="39.140625" customWidth="1"/>
    <col min="25" max="25" width="42.140625" customWidth="1"/>
    <col min="26" max="30" width="5.28515625" customWidth="1"/>
  </cols>
  <sheetData>
    <row r="1" spans="1:30" ht="51" customHeight="1">
      <c r="A1" s="81" t="s">
        <v>24</v>
      </c>
      <c r="B1" s="100"/>
      <c r="C1" s="100"/>
      <c r="D1" s="100"/>
      <c r="E1" s="100"/>
      <c r="F1" s="100"/>
      <c r="G1" s="100"/>
      <c r="H1" s="100"/>
      <c r="I1" s="100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9"/>
      <c r="W1" s="38"/>
      <c r="X1" s="38"/>
      <c r="Y1" s="38"/>
      <c r="Z1" s="1"/>
      <c r="AA1" s="1"/>
      <c r="AB1" s="1"/>
      <c r="AC1" s="1"/>
      <c r="AD1" s="1"/>
    </row>
    <row r="2" spans="1:30" ht="30" customHeight="1">
      <c r="A2" s="82" t="s">
        <v>25</v>
      </c>
      <c r="B2" s="110"/>
      <c r="C2" s="40"/>
      <c r="D2" s="82" t="s">
        <v>26</v>
      </c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1"/>
      <c r="U2" s="111"/>
      <c r="V2" s="110"/>
      <c r="W2" s="41"/>
      <c r="X2" s="83" t="s">
        <v>27</v>
      </c>
      <c r="Y2" s="111"/>
      <c r="Z2" s="41"/>
      <c r="AA2" s="1"/>
      <c r="AB2" s="1"/>
      <c r="AC2" s="1"/>
      <c r="AD2" s="1"/>
    </row>
    <row r="3" spans="1:30" ht="30" customHeight="1">
      <c r="A3" s="42" t="s">
        <v>28</v>
      </c>
      <c r="B3" s="43" t="s">
        <v>29</v>
      </c>
      <c r="C3" s="44" t="s">
        <v>30</v>
      </c>
      <c r="D3" s="82" t="s">
        <v>31</v>
      </c>
      <c r="E3" s="111"/>
      <c r="F3" s="110"/>
      <c r="G3" s="42"/>
      <c r="H3" s="84" t="s">
        <v>32</v>
      </c>
      <c r="I3" s="111"/>
      <c r="J3" s="110"/>
      <c r="K3" s="42"/>
      <c r="L3" s="85" t="s">
        <v>33</v>
      </c>
      <c r="M3" s="111"/>
      <c r="N3" s="110"/>
      <c r="O3" s="42"/>
      <c r="P3" s="86" t="s">
        <v>34</v>
      </c>
      <c r="Q3" s="111"/>
      <c r="R3" s="111"/>
      <c r="S3" s="111"/>
      <c r="T3" s="111"/>
      <c r="U3" s="111"/>
      <c r="V3" s="110"/>
      <c r="W3" s="41"/>
      <c r="X3" s="79" t="s">
        <v>35</v>
      </c>
      <c r="Y3" s="80" t="s">
        <v>36</v>
      </c>
      <c r="Z3" s="41"/>
      <c r="AA3" s="1"/>
      <c r="AB3" s="1"/>
      <c r="AC3" s="1"/>
      <c r="AD3" s="1"/>
    </row>
    <row r="4" spans="1:30" ht="30" hidden="1" customHeight="1">
      <c r="A4" s="45"/>
      <c r="B4" s="46"/>
      <c r="C4" s="45"/>
      <c r="D4" s="47">
        <v>10</v>
      </c>
      <c r="E4" s="47"/>
      <c r="F4" s="47">
        <v>9</v>
      </c>
      <c r="G4" s="47"/>
      <c r="H4" s="47">
        <v>8</v>
      </c>
      <c r="I4" s="47"/>
      <c r="J4" s="47">
        <v>7</v>
      </c>
      <c r="K4" s="47"/>
      <c r="L4" s="47">
        <v>6</v>
      </c>
      <c r="M4" s="47"/>
      <c r="N4" s="47">
        <v>5</v>
      </c>
      <c r="O4" s="47"/>
      <c r="P4" s="47">
        <v>4</v>
      </c>
      <c r="Q4" s="47"/>
      <c r="R4" s="47">
        <v>3</v>
      </c>
      <c r="S4" s="47"/>
      <c r="T4" s="47">
        <v>2</v>
      </c>
      <c r="U4" s="47"/>
      <c r="V4" s="47">
        <v>1</v>
      </c>
      <c r="W4" s="41"/>
      <c r="X4" s="48"/>
      <c r="Y4" s="48"/>
      <c r="Z4" s="49"/>
      <c r="AA4" s="1"/>
      <c r="AB4" s="1"/>
      <c r="AC4" s="1"/>
      <c r="AD4" s="1"/>
    </row>
    <row r="5" spans="1:30" ht="48" customHeight="1">
      <c r="A5" s="45">
        <v>1</v>
      </c>
      <c r="B5" s="50" t="s">
        <v>37</v>
      </c>
      <c r="C5" s="51" t="s">
        <v>38</v>
      </c>
      <c r="D5" s="52"/>
      <c r="E5" s="52">
        <f t="shared" ref="E5:E10" si="0">IF(D5="x",D$4,0)</f>
        <v>0</v>
      </c>
      <c r="F5" s="52"/>
      <c r="G5" s="52">
        <f t="shared" ref="G5:G10" si="1">IF(F5="x",F$4,0)</f>
        <v>0</v>
      </c>
      <c r="H5" s="52"/>
      <c r="I5" s="53">
        <f t="shared" ref="I5:I10" si="2">IF(H5="x",H$4,0)</f>
        <v>0</v>
      </c>
      <c r="J5" s="52"/>
      <c r="K5" s="52">
        <f t="shared" ref="K5:K10" si="3">IF(J5="x",J$4,0)</f>
        <v>0</v>
      </c>
      <c r="L5" s="52"/>
      <c r="M5" s="52">
        <f t="shared" ref="M5:M10" si="4">IF(L5="x",L$4,0)</f>
        <v>0</v>
      </c>
      <c r="N5" s="52"/>
      <c r="O5" s="52">
        <f t="shared" ref="O5:O10" si="5">IF(N5="x",N$4,0)</f>
        <v>0</v>
      </c>
      <c r="P5" s="52" t="s">
        <v>39</v>
      </c>
      <c r="Q5" s="53">
        <f t="shared" ref="Q5:Q10" si="6">IF(P5="x",P$4,0)</f>
        <v>4</v>
      </c>
      <c r="R5" s="52"/>
      <c r="S5" s="52">
        <f t="shared" ref="S5:S10" si="7">IF(R5="x",R$4,0)</f>
        <v>0</v>
      </c>
      <c r="T5" s="52"/>
      <c r="U5" s="52">
        <f t="shared" ref="U5:U10" si="8">IF(T5="x",T$4,0)</f>
        <v>0</v>
      </c>
      <c r="V5" s="52"/>
      <c r="W5" s="54">
        <f t="shared" ref="W5:W10" si="9">IF(V5&lt;&gt;"",V$4,0)</f>
        <v>0</v>
      </c>
      <c r="X5" s="55" t="s">
        <v>40</v>
      </c>
      <c r="Y5" s="55" t="s">
        <v>41</v>
      </c>
      <c r="Z5" s="49"/>
      <c r="AA5" s="1"/>
      <c r="AB5" s="1"/>
      <c r="AC5" s="1"/>
      <c r="AD5" s="1"/>
    </row>
    <row r="6" spans="1:30" ht="62.25" customHeight="1">
      <c r="A6" s="45">
        <v>2</v>
      </c>
      <c r="B6" s="56" t="s">
        <v>42</v>
      </c>
      <c r="C6" s="51" t="str">
        <f t="shared" ref="C5:C10" si="10">IF(COUNTIF(D6:V6,"x")&gt;=2,"Duplicidade",IF(ISERROR(VLOOKUP(+E6+G6+I6+K6+M6+O6+Q6+S6+W6++U6,$AB$1:$AC$1,2,FALSE)),"",(VLOOKUP(+E6+G6+I6+K6+M6+O6+Q6+S6+W6++U6,$AB$1:$AC$1,2,FALSE))))</f>
        <v/>
      </c>
      <c r="D6" s="52"/>
      <c r="E6" s="52">
        <f t="shared" si="0"/>
        <v>0</v>
      </c>
      <c r="F6" s="52"/>
      <c r="G6" s="52">
        <f t="shared" si="1"/>
        <v>0</v>
      </c>
      <c r="H6" s="52"/>
      <c r="I6" s="52">
        <f t="shared" si="2"/>
        <v>0</v>
      </c>
      <c r="J6" s="52"/>
      <c r="K6" s="53">
        <f t="shared" si="3"/>
        <v>0</v>
      </c>
      <c r="L6" s="52"/>
      <c r="M6" s="52">
        <f t="shared" si="4"/>
        <v>0</v>
      </c>
      <c r="N6" s="52" t="s">
        <v>39</v>
      </c>
      <c r="O6" s="53">
        <f t="shared" si="5"/>
        <v>5</v>
      </c>
      <c r="P6" s="52"/>
      <c r="Q6" s="52">
        <f t="shared" si="6"/>
        <v>0</v>
      </c>
      <c r="R6" s="52"/>
      <c r="S6" s="52">
        <f t="shared" si="7"/>
        <v>0</v>
      </c>
      <c r="T6" s="52"/>
      <c r="U6" s="52">
        <f t="shared" si="8"/>
        <v>0</v>
      </c>
      <c r="V6" s="52"/>
      <c r="W6" s="54">
        <f t="shared" si="9"/>
        <v>0</v>
      </c>
      <c r="X6" s="55" t="s">
        <v>43</v>
      </c>
      <c r="Y6" s="55" t="s">
        <v>44</v>
      </c>
      <c r="Z6" s="49"/>
      <c r="AA6" s="1"/>
      <c r="AB6" s="1"/>
      <c r="AC6" s="1"/>
      <c r="AD6" s="1"/>
    </row>
    <row r="7" spans="1:30" ht="48" customHeight="1">
      <c r="A7" s="45">
        <v>3</v>
      </c>
      <c r="B7" s="50" t="s">
        <v>45</v>
      </c>
      <c r="C7" s="51" t="str">
        <f t="shared" si="10"/>
        <v/>
      </c>
      <c r="D7" s="52"/>
      <c r="E7" s="52">
        <f t="shared" si="0"/>
        <v>0</v>
      </c>
      <c r="F7" s="52"/>
      <c r="G7" s="52">
        <f t="shared" si="1"/>
        <v>0</v>
      </c>
      <c r="H7" s="52"/>
      <c r="I7" s="52">
        <f t="shared" si="2"/>
        <v>0</v>
      </c>
      <c r="J7" s="52" t="s">
        <v>39</v>
      </c>
      <c r="K7" s="53">
        <f t="shared" si="3"/>
        <v>7</v>
      </c>
      <c r="L7" s="52"/>
      <c r="M7" s="52">
        <f t="shared" si="4"/>
        <v>0</v>
      </c>
      <c r="N7" s="52"/>
      <c r="O7" s="52">
        <f t="shared" si="5"/>
        <v>0</v>
      </c>
      <c r="P7" s="52"/>
      <c r="Q7" s="52">
        <f t="shared" si="6"/>
        <v>0</v>
      </c>
      <c r="R7" s="52"/>
      <c r="S7" s="52">
        <f t="shared" si="7"/>
        <v>0</v>
      </c>
      <c r="T7" s="52"/>
      <c r="U7" s="52">
        <f t="shared" si="8"/>
        <v>0</v>
      </c>
      <c r="V7" s="52"/>
      <c r="W7" s="54">
        <f t="shared" si="9"/>
        <v>0</v>
      </c>
      <c r="X7" s="55" t="s">
        <v>46</v>
      </c>
      <c r="Y7" s="55" t="s">
        <v>47</v>
      </c>
      <c r="Z7" s="49"/>
      <c r="AA7" s="1"/>
      <c r="AB7" s="1"/>
      <c r="AC7" s="1"/>
      <c r="AD7" s="1"/>
    </row>
    <row r="8" spans="1:30" ht="60" customHeight="1">
      <c r="A8" s="45">
        <v>4</v>
      </c>
      <c r="B8" s="50" t="s">
        <v>48</v>
      </c>
      <c r="C8" s="51" t="str">
        <f t="shared" si="10"/>
        <v/>
      </c>
      <c r="D8" s="52"/>
      <c r="E8" s="52">
        <f t="shared" si="0"/>
        <v>0</v>
      </c>
      <c r="F8" s="52"/>
      <c r="G8" s="52">
        <f t="shared" si="1"/>
        <v>0</v>
      </c>
      <c r="H8" s="52"/>
      <c r="I8" s="52">
        <f t="shared" si="2"/>
        <v>0</v>
      </c>
      <c r="J8" s="52"/>
      <c r="K8" s="52">
        <f t="shared" si="3"/>
        <v>0</v>
      </c>
      <c r="L8" s="52" t="s">
        <v>39</v>
      </c>
      <c r="M8" s="53">
        <f t="shared" si="4"/>
        <v>6</v>
      </c>
      <c r="N8" s="52"/>
      <c r="O8" s="52">
        <f t="shared" si="5"/>
        <v>0</v>
      </c>
      <c r="P8" s="52"/>
      <c r="Q8" s="52">
        <f t="shared" si="6"/>
        <v>0</v>
      </c>
      <c r="R8" s="52"/>
      <c r="S8" s="52">
        <f t="shared" si="7"/>
        <v>0</v>
      </c>
      <c r="T8" s="52"/>
      <c r="U8" s="52">
        <f t="shared" si="8"/>
        <v>0</v>
      </c>
      <c r="V8" s="52"/>
      <c r="W8" s="54">
        <f t="shared" si="9"/>
        <v>0</v>
      </c>
      <c r="X8" s="55" t="s">
        <v>49</v>
      </c>
      <c r="Y8" s="55" t="s">
        <v>50</v>
      </c>
      <c r="Z8" s="49"/>
      <c r="AA8" s="1"/>
      <c r="AB8" s="1"/>
      <c r="AC8" s="1"/>
      <c r="AD8" s="1"/>
    </row>
    <row r="9" spans="1:30" ht="36" customHeight="1">
      <c r="A9" s="45">
        <v>5</v>
      </c>
      <c r="B9" s="50" t="s">
        <v>51</v>
      </c>
      <c r="C9" s="51" t="str">
        <f t="shared" si="10"/>
        <v/>
      </c>
      <c r="D9" s="52"/>
      <c r="E9" s="52">
        <f t="shared" si="0"/>
        <v>0</v>
      </c>
      <c r="F9" s="52"/>
      <c r="G9" s="52">
        <f t="shared" si="1"/>
        <v>0</v>
      </c>
      <c r="H9" s="52"/>
      <c r="I9" s="52">
        <f t="shared" si="2"/>
        <v>0</v>
      </c>
      <c r="J9" s="52"/>
      <c r="K9" s="52">
        <f t="shared" si="3"/>
        <v>0</v>
      </c>
      <c r="L9" s="52"/>
      <c r="M9" s="53">
        <f t="shared" si="4"/>
        <v>0</v>
      </c>
      <c r="N9" s="52"/>
      <c r="O9" s="52">
        <f t="shared" si="5"/>
        <v>0</v>
      </c>
      <c r="P9" s="52"/>
      <c r="Q9" s="52">
        <f t="shared" si="6"/>
        <v>0</v>
      </c>
      <c r="R9" s="52"/>
      <c r="S9" s="52">
        <f t="shared" si="7"/>
        <v>0</v>
      </c>
      <c r="T9" s="52"/>
      <c r="U9" s="52">
        <f t="shared" si="8"/>
        <v>0</v>
      </c>
      <c r="V9" s="52" t="s">
        <v>39</v>
      </c>
      <c r="W9" s="57">
        <f t="shared" si="9"/>
        <v>1</v>
      </c>
      <c r="X9" s="55" t="s">
        <v>52</v>
      </c>
      <c r="Y9" s="55" t="s">
        <v>53</v>
      </c>
      <c r="Z9" s="49"/>
      <c r="AA9" s="1"/>
      <c r="AB9" s="1"/>
      <c r="AC9" s="1"/>
      <c r="AD9" s="1"/>
    </row>
    <row r="10" spans="1:30" ht="60" customHeight="1">
      <c r="A10" s="45">
        <v>6</v>
      </c>
      <c r="B10" s="50" t="s">
        <v>54</v>
      </c>
      <c r="C10" s="51" t="str">
        <f t="shared" si="10"/>
        <v/>
      </c>
      <c r="D10" s="52"/>
      <c r="E10" s="52">
        <f t="shared" si="0"/>
        <v>0</v>
      </c>
      <c r="F10" s="52"/>
      <c r="G10" s="52">
        <f t="shared" si="1"/>
        <v>0</v>
      </c>
      <c r="H10" s="52"/>
      <c r="I10" s="52">
        <f t="shared" si="2"/>
        <v>0</v>
      </c>
      <c r="J10" s="52"/>
      <c r="K10" s="52">
        <f t="shared" si="3"/>
        <v>0</v>
      </c>
      <c r="L10" s="52"/>
      <c r="M10" s="53">
        <f t="shared" si="4"/>
        <v>0</v>
      </c>
      <c r="N10" s="52" t="s">
        <v>39</v>
      </c>
      <c r="O10" s="53">
        <f t="shared" si="5"/>
        <v>5</v>
      </c>
      <c r="P10" s="52"/>
      <c r="Q10" s="52">
        <f t="shared" si="6"/>
        <v>0</v>
      </c>
      <c r="R10" s="52"/>
      <c r="S10" s="52">
        <f t="shared" si="7"/>
        <v>0</v>
      </c>
      <c r="T10" s="52"/>
      <c r="U10" s="52">
        <f t="shared" si="8"/>
        <v>0</v>
      </c>
      <c r="V10" s="52"/>
      <c r="W10" s="54">
        <f t="shared" si="9"/>
        <v>0</v>
      </c>
      <c r="X10" s="55" t="s">
        <v>55</v>
      </c>
      <c r="Y10" s="55" t="s">
        <v>56</v>
      </c>
      <c r="Z10" s="49"/>
      <c r="AA10" s="1"/>
      <c r="AB10" s="1"/>
      <c r="AC10" s="1"/>
      <c r="AD10" s="1"/>
    </row>
    <row r="11" spans="1:30" ht="46.5" customHeight="1">
      <c r="A11" s="54"/>
      <c r="B11" s="58" t="s">
        <v>57</v>
      </c>
      <c r="C11" s="59">
        <f>COUNTA(C5:C10,"")-COUNTBLANK(C5:C10)-1</f>
        <v>1</v>
      </c>
      <c r="D11" s="59">
        <f t="shared" ref="D11:T11" si="11">COUNTIF(D5:E10,"x")*D4</f>
        <v>0</v>
      </c>
      <c r="E11" s="59">
        <f t="shared" si="11"/>
        <v>0</v>
      </c>
      <c r="F11" s="59">
        <f t="shared" si="11"/>
        <v>0</v>
      </c>
      <c r="G11" s="59">
        <f t="shared" si="11"/>
        <v>0</v>
      </c>
      <c r="H11" s="59">
        <f t="shared" si="11"/>
        <v>0</v>
      </c>
      <c r="I11" s="59">
        <f t="shared" si="11"/>
        <v>0</v>
      </c>
      <c r="J11" s="59">
        <f t="shared" si="11"/>
        <v>7</v>
      </c>
      <c r="K11" s="59">
        <f t="shared" si="11"/>
        <v>0</v>
      </c>
      <c r="L11" s="59">
        <f t="shared" si="11"/>
        <v>6</v>
      </c>
      <c r="M11" s="59">
        <f t="shared" si="11"/>
        <v>0</v>
      </c>
      <c r="N11" s="59">
        <f t="shared" si="11"/>
        <v>10</v>
      </c>
      <c r="O11" s="59">
        <f t="shared" si="11"/>
        <v>0</v>
      </c>
      <c r="P11" s="59">
        <f t="shared" si="11"/>
        <v>4</v>
      </c>
      <c r="Q11" s="59">
        <f t="shared" si="11"/>
        <v>0</v>
      </c>
      <c r="R11" s="59">
        <f t="shared" si="11"/>
        <v>0</v>
      </c>
      <c r="S11" s="59">
        <f t="shared" si="11"/>
        <v>0</v>
      </c>
      <c r="T11" s="59">
        <f t="shared" si="11"/>
        <v>0</v>
      </c>
      <c r="U11" s="59"/>
      <c r="V11" s="59">
        <f>COUNTIF(V5:W10,"x")*V4</f>
        <v>1</v>
      </c>
      <c r="W11" s="41"/>
      <c r="X11" s="60">
        <f>SUM(D11:J11)/SUM(D11:W11)</f>
        <v>0.25</v>
      </c>
      <c r="Y11" s="61">
        <f>SUM(L11:V11)/SUM(D11:V11)</f>
        <v>0.75</v>
      </c>
      <c r="Z11" s="49"/>
      <c r="AA11" s="1"/>
      <c r="AB11" s="1"/>
      <c r="AC11" s="1"/>
      <c r="AD11" s="1"/>
    </row>
    <row r="12" spans="1:30" ht="24.75" customHeight="1">
      <c r="A12" s="54"/>
      <c r="B12" s="41"/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49"/>
      <c r="AA12" s="1"/>
      <c r="AB12" s="1"/>
      <c r="AC12" s="1"/>
      <c r="AD12" s="1"/>
    </row>
    <row r="13" spans="1:30" ht="14.25" customHeight="1">
      <c r="A13" s="62"/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1"/>
      <c r="AA13" s="1"/>
      <c r="AB13" s="1"/>
      <c r="AC13" s="1"/>
      <c r="AD13" s="1"/>
    </row>
    <row r="14" spans="1:30" ht="14.25" customHeight="1">
      <c r="A14" s="62"/>
      <c r="B14" s="38"/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1"/>
      <c r="AA14" s="1"/>
      <c r="AB14" s="1"/>
      <c r="AC14" s="1"/>
      <c r="AD14" s="1"/>
    </row>
    <row r="15" spans="1:30" ht="14.25" customHeight="1">
      <c r="A15" s="62"/>
      <c r="B15" s="38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1"/>
      <c r="AA15" s="1"/>
      <c r="AB15" s="1"/>
      <c r="AC15" s="1"/>
      <c r="AD15" s="1"/>
    </row>
    <row r="16" spans="1:30" ht="14.25" customHeight="1">
      <c r="A16" s="62"/>
      <c r="B16" s="38"/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1"/>
      <c r="AA16" s="1"/>
      <c r="AB16" s="1"/>
      <c r="AC16" s="1"/>
      <c r="AD16" s="1"/>
    </row>
    <row r="17" spans="1:30" ht="14.25" customHeight="1">
      <c r="A17" s="62"/>
      <c r="B17" s="38"/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1"/>
      <c r="AA17" s="1"/>
      <c r="AB17" s="1"/>
      <c r="AC17" s="1"/>
      <c r="AD17" s="1"/>
    </row>
    <row r="18" spans="1:30" ht="14.25" customHeight="1">
      <c r="A18" s="62"/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1"/>
      <c r="AA18" s="1"/>
      <c r="AB18" s="1"/>
      <c r="AC18" s="1"/>
      <c r="AD18" s="1"/>
    </row>
    <row r="19" spans="1:30" ht="14.25" customHeight="1">
      <c r="A19" s="62"/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1"/>
      <c r="AA19" s="1"/>
      <c r="AB19" s="1"/>
      <c r="AC19" s="1"/>
      <c r="AD19" s="1"/>
    </row>
    <row r="20" spans="1:30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</row>
    <row r="21" spans="1:30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</row>
    <row r="22" spans="1:30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</row>
    <row r="23" spans="1:30" ht="15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</row>
    <row r="24" spans="1:30" ht="15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</row>
    <row r="25" spans="1:30" ht="15.7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</row>
    <row r="26" spans="1:30" ht="15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</row>
    <row r="27" spans="1:30" ht="15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</row>
    <row r="28" spans="1:30" ht="15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</row>
    <row r="29" spans="1:30" ht="15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</row>
    <row r="30" spans="1:30" ht="15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</row>
    <row r="31" spans="1:30" ht="15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</row>
    <row r="32" spans="1:30" ht="15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</row>
    <row r="33" spans="1:30" ht="15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</row>
    <row r="34" spans="1:30" ht="15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</row>
    <row r="35" spans="1:30" ht="15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</row>
    <row r="36" spans="1:30" ht="15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</row>
    <row r="37" spans="1:30" ht="15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</row>
    <row r="38" spans="1:30" ht="15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</row>
    <row r="39" spans="1:30" ht="15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</row>
    <row r="40" spans="1:30" ht="15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</row>
    <row r="41" spans="1:30" ht="15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</row>
    <row r="42" spans="1:30" ht="15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</row>
    <row r="43" spans="1:30" ht="15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</row>
    <row r="44" spans="1:30" ht="15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</row>
    <row r="45" spans="1:30" ht="15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</row>
    <row r="46" spans="1:30" ht="15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</row>
    <row r="47" spans="1:30" ht="15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</row>
    <row r="48" spans="1:30" ht="15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</row>
    <row r="49" spans="1:30" ht="15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</row>
    <row r="50" spans="1:30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</row>
    <row r="51" spans="1:30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</row>
    <row r="52" spans="1:30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</row>
    <row r="53" spans="1:30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</row>
    <row r="54" spans="1:30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</row>
    <row r="55" spans="1:30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</row>
    <row r="56" spans="1:30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</row>
    <row r="57" spans="1:30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</row>
    <row r="58" spans="1:30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</row>
    <row r="59" spans="1:30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</row>
    <row r="60" spans="1:30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</row>
    <row r="61" spans="1:30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</row>
    <row r="62" spans="1:30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</row>
    <row r="63" spans="1:30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</row>
    <row r="64" spans="1:30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</row>
    <row r="65" spans="1:30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</row>
    <row r="66" spans="1:30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</row>
    <row r="67" spans="1:30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</row>
    <row r="68" spans="1:30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</row>
    <row r="69" spans="1:30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</row>
    <row r="70" spans="1:30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</row>
    <row r="71" spans="1:30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</row>
    <row r="72" spans="1:30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</row>
    <row r="73" spans="1:30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</row>
    <row r="74" spans="1:30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</row>
    <row r="75" spans="1:30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</row>
    <row r="76" spans="1:30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</row>
    <row r="77" spans="1:30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</row>
    <row r="78" spans="1:30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</row>
    <row r="79" spans="1:30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</row>
    <row r="80" spans="1:30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</row>
    <row r="81" spans="1:30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</row>
    <row r="82" spans="1:30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</row>
    <row r="83" spans="1:30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</row>
    <row r="84" spans="1:30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</row>
    <row r="85" spans="1:30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</row>
    <row r="86" spans="1:30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</row>
    <row r="87" spans="1:30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</row>
    <row r="88" spans="1:30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</row>
    <row r="89" spans="1:30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</row>
    <row r="90" spans="1:30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</row>
    <row r="91" spans="1:30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</row>
    <row r="92" spans="1:30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</row>
    <row r="93" spans="1:30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</row>
    <row r="94" spans="1:30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</row>
    <row r="95" spans="1:30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</row>
    <row r="96" spans="1:30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</row>
    <row r="97" spans="1:30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</row>
    <row r="98" spans="1:30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</row>
    <row r="99" spans="1:30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</row>
    <row r="100" spans="1:30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</row>
    <row r="101" spans="1:30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</row>
    <row r="102" spans="1:30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</row>
    <row r="103" spans="1:30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</row>
    <row r="104" spans="1:30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</row>
    <row r="105" spans="1:30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</row>
    <row r="106" spans="1:30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</row>
    <row r="107" spans="1:30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</row>
    <row r="108" spans="1:30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</row>
    <row r="109" spans="1:30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</row>
    <row r="110" spans="1:30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</row>
    <row r="111" spans="1:30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</row>
    <row r="112" spans="1:30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</row>
    <row r="113" spans="1:30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</row>
    <row r="114" spans="1:30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</row>
    <row r="115" spans="1:30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</row>
    <row r="116" spans="1:30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</row>
    <row r="117" spans="1:30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</row>
    <row r="118" spans="1:30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</row>
    <row r="119" spans="1:30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</row>
    <row r="120" spans="1:30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</row>
    <row r="121" spans="1:30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</row>
    <row r="122" spans="1:30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</row>
    <row r="123" spans="1:30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</row>
    <row r="124" spans="1:30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</row>
    <row r="125" spans="1:30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</row>
    <row r="126" spans="1:30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</row>
    <row r="127" spans="1:30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</row>
    <row r="128" spans="1:30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</row>
    <row r="129" spans="1:30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</row>
    <row r="130" spans="1:30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</row>
    <row r="131" spans="1:30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</row>
    <row r="132" spans="1:30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</row>
    <row r="133" spans="1:30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</row>
    <row r="134" spans="1:30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</row>
    <row r="135" spans="1:30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</row>
    <row r="136" spans="1:30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</row>
    <row r="137" spans="1:30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</row>
    <row r="138" spans="1:30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</row>
    <row r="139" spans="1:30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</row>
    <row r="140" spans="1:30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</row>
    <row r="141" spans="1:30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</row>
    <row r="142" spans="1:30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</row>
    <row r="143" spans="1:30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</row>
    <row r="144" spans="1:30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</row>
    <row r="145" spans="1:30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</row>
    <row r="146" spans="1:30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</row>
    <row r="147" spans="1:30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</row>
    <row r="148" spans="1:30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</row>
    <row r="149" spans="1:30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</row>
    <row r="150" spans="1:30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</row>
    <row r="151" spans="1:30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</row>
    <row r="152" spans="1:30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</row>
    <row r="153" spans="1:30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</row>
    <row r="154" spans="1:30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</row>
    <row r="155" spans="1:30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</row>
    <row r="156" spans="1:30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</row>
    <row r="157" spans="1:30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</row>
    <row r="158" spans="1:30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</row>
    <row r="159" spans="1:30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</row>
    <row r="160" spans="1:30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</row>
    <row r="161" spans="1:30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</row>
    <row r="162" spans="1:30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</row>
    <row r="163" spans="1:30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</row>
    <row r="164" spans="1:30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</row>
    <row r="165" spans="1:30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</row>
    <row r="166" spans="1:30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</row>
    <row r="167" spans="1:30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</row>
    <row r="168" spans="1:30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</row>
    <row r="169" spans="1:30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</row>
    <row r="170" spans="1:30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</row>
    <row r="171" spans="1:30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</row>
    <row r="172" spans="1:30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</row>
    <row r="173" spans="1:30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</row>
    <row r="174" spans="1:30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</row>
    <row r="175" spans="1:30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</row>
    <row r="176" spans="1:30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</row>
    <row r="177" spans="1:30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</row>
    <row r="178" spans="1:30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</row>
    <row r="179" spans="1:30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</row>
    <row r="180" spans="1:30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</row>
    <row r="181" spans="1:30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</row>
    <row r="182" spans="1:30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</row>
    <row r="183" spans="1:30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</row>
    <row r="184" spans="1:30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</row>
    <row r="185" spans="1:30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</row>
    <row r="186" spans="1:30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</row>
    <row r="187" spans="1:30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</row>
    <row r="188" spans="1:30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</row>
    <row r="189" spans="1:30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</row>
    <row r="190" spans="1:30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</row>
    <row r="191" spans="1:30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</row>
    <row r="192" spans="1:30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</row>
    <row r="193" spans="1:30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</row>
    <row r="194" spans="1:30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</row>
    <row r="195" spans="1:30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</row>
    <row r="196" spans="1:30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</row>
    <row r="197" spans="1:30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</row>
    <row r="198" spans="1:30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</row>
    <row r="199" spans="1:30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</row>
    <row r="200" spans="1:30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</row>
    <row r="201" spans="1:30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</row>
    <row r="202" spans="1:30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</row>
    <row r="203" spans="1:30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</row>
    <row r="204" spans="1:30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</row>
    <row r="205" spans="1:30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</row>
    <row r="206" spans="1:30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</row>
    <row r="207" spans="1:30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</row>
    <row r="208" spans="1:30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</row>
    <row r="209" spans="1:30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</row>
    <row r="210" spans="1:30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</row>
    <row r="211" spans="1:30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</row>
    <row r="212" spans="1:30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</row>
    <row r="213" spans="1:30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</row>
    <row r="214" spans="1:30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</row>
    <row r="215" spans="1:30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</row>
    <row r="216" spans="1:30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</row>
    <row r="217" spans="1:30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</row>
    <row r="218" spans="1:30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</row>
    <row r="219" spans="1:30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</row>
    <row r="220" spans="1:30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</row>
    <row r="221" spans="1:30" ht="15.75" customHeight="1"/>
    <row r="222" spans="1:30" ht="15.75" customHeight="1"/>
    <row r="223" spans="1:30" ht="15.75" customHeight="1"/>
    <row r="224" spans="1:30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8">
    <mergeCell ref="A1:I1"/>
    <mergeCell ref="A2:B2"/>
    <mergeCell ref="D2:V2"/>
    <mergeCell ref="X2:Y2"/>
    <mergeCell ref="D3:F3"/>
    <mergeCell ref="H3:J3"/>
    <mergeCell ref="L3:N3"/>
    <mergeCell ref="P3:V3"/>
  </mergeCells>
  <conditionalFormatting sqref="C5:V10">
    <cfRule type="expression" dxfId="0" priority="1">
      <formula>C5="Duplicidade"</formula>
    </cfRule>
  </conditionalFormatting>
  <pageMargins left="0.511811024" right="0.511811024" top="0.78740157499999996" bottom="0.78740157499999996" header="0" footer="0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Z1000"/>
  <sheetViews>
    <sheetView showGridLines="0" workbookViewId="0"/>
  </sheetViews>
  <sheetFormatPr defaultColWidth="14.42578125" defaultRowHeight="15" customHeight="1"/>
  <cols>
    <col min="1" max="3" width="10.28515625" customWidth="1"/>
    <col min="4" max="4" width="6.7109375" customWidth="1"/>
    <col min="5" max="6" width="10.28515625" customWidth="1"/>
    <col min="7" max="7" width="11.7109375" customWidth="1"/>
    <col min="8" max="20" width="10.28515625" customWidth="1"/>
    <col min="21" max="26" width="15.140625" customWidth="1"/>
  </cols>
  <sheetData>
    <row r="1" spans="1:26">
      <c r="A1" s="26"/>
      <c r="B1" s="26"/>
      <c r="C1" s="26"/>
      <c r="D1" s="63"/>
      <c r="E1" s="26"/>
      <c r="F1" s="26"/>
      <c r="G1" s="64"/>
      <c r="H1" s="64"/>
      <c r="I1" s="65"/>
      <c r="J1" s="64"/>
      <c r="K1" s="26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>
      <c r="A2" s="26"/>
      <c r="B2" s="97" t="s">
        <v>58</v>
      </c>
      <c r="C2" s="100"/>
      <c r="D2" s="100"/>
      <c r="E2" s="100"/>
      <c r="F2" s="100"/>
      <c r="G2" s="100"/>
      <c r="H2" s="100"/>
      <c r="I2" s="100"/>
      <c r="J2" s="100"/>
      <c r="K2" s="26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>
      <c r="A3" s="26"/>
      <c r="B3" s="26"/>
      <c r="C3" s="26"/>
      <c r="D3" s="63"/>
      <c r="E3" s="26"/>
      <c r="F3" s="26"/>
      <c r="G3" s="64"/>
      <c r="H3" s="64"/>
      <c r="I3" s="65"/>
      <c r="J3" s="64"/>
      <c r="K3" s="26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>
      <c r="A4" s="26"/>
      <c r="B4" s="26"/>
      <c r="C4" s="26"/>
      <c r="D4" s="63"/>
      <c r="E4" s="26"/>
      <c r="F4" s="26"/>
      <c r="G4" s="98" t="s">
        <v>59</v>
      </c>
      <c r="H4" s="98" t="s">
        <v>60</v>
      </c>
      <c r="I4" s="99" t="s">
        <v>61</v>
      </c>
      <c r="J4" s="98" t="s">
        <v>62</v>
      </c>
      <c r="K4" s="26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>
      <c r="A5" s="26"/>
      <c r="B5" s="26"/>
      <c r="C5" s="26"/>
      <c r="D5" s="63"/>
      <c r="E5" s="26"/>
      <c r="F5" s="26"/>
      <c r="G5" s="112"/>
      <c r="H5" s="112"/>
      <c r="I5" s="112"/>
      <c r="J5" s="112"/>
      <c r="K5" s="26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>
      <c r="A6" s="26"/>
      <c r="B6" s="94" t="s">
        <v>63</v>
      </c>
      <c r="C6" s="110"/>
      <c r="D6" s="66">
        <v>8.4</v>
      </c>
      <c r="E6" s="26"/>
      <c r="F6" s="26"/>
      <c r="G6" s="112"/>
      <c r="H6" s="112"/>
      <c r="I6" s="112"/>
      <c r="J6" s="112"/>
      <c r="K6" s="26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>
      <c r="A7" s="26"/>
      <c r="B7" s="94" t="s">
        <v>64</v>
      </c>
      <c r="C7" s="110"/>
      <c r="D7" s="66">
        <v>21</v>
      </c>
      <c r="E7" s="26"/>
      <c r="F7" s="26"/>
      <c r="G7" s="113"/>
      <c r="H7" s="113"/>
      <c r="I7" s="113"/>
      <c r="J7" s="113"/>
      <c r="K7" s="26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>
      <c r="A8" s="26"/>
      <c r="B8" s="94" t="s">
        <v>65</v>
      </c>
      <c r="C8" s="110"/>
      <c r="D8" s="67">
        <f>D6*D7</f>
        <v>176.4</v>
      </c>
      <c r="E8" s="26"/>
      <c r="F8" s="26"/>
      <c r="G8" s="67">
        <v>1</v>
      </c>
      <c r="H8" s="66">
        <v>50</v>
      </c>
      <c r="I8" s="66">
        <v>10</v>
      </c>
      <c r="J8" s="68">
        <f t="shared" ref="J8:J17" si="0">(H8*I8)/60</f>
        <v>8.3333333333333339</v>
      </c>
      <c r="K8" s="26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>
      <c r="A9" s="26"/>
      <c r="B9" s="94" t="s">
        <v>66</v>
      </c>
      <c r="C9" s="110"/>
      <c r="D9" s="66">
        <v>1</v>
      </c>
      <c r="E9" s="26"/>
      <c r="F9" s="26"/>
      <c r="G9" s="67">
        <v>2</v>
      </c>
      <c r="H9" s="66">
        <v>20</v>
      </c>
      <c r="I9" s="66">
        <v>20</v>
      </c>
      <c r="J9" s="68">
        <f t="shared" si="0"/>
        <v>6.666666666666667</v>
      </c>
      <c r="K9" s="26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>
      <c r="A10" s="26"/>
      <c r="B10" s="94" t="s">
        <v>67</v>
      </c>
      <c r="C10" s="110"/>
      <c r="D10" s="67">
        <f>D8-(D6-D9)</f>
        <v>169</v>
      </c>
      <c r="E10" s="26"/>
      <c r="F10" s="26"/>
      <c r="G10" s="67">
        <v>3</v>
      </c>
      <c r="H10" s="66">
        <v>10</v>
      </c>
      <c r="I10" s="66">
        <v>20</v>
      </c>
      <c r="J10" s="68">
        <f t="shared" si="0"/>
        <v>3.3333333333333335</v>
      </c>
      <c r="K10" s="26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>
      <c r="A11" s="26"/>
      <c r="B11" s="94" t="s">
        <v>68</v>
      </c>
      <c r="C11" s="110"/>
      <c r="D11" s="66">
        <v>1</v>
      </c>
      <c r="E11" s="26"/>
      <c r="F11" s="26"/>
      <c r="G11" s="67">
        <v>4</v>
      </c>
      <c r="H11" s="66">
        <v>5</v>
      </c>
      <c r="I11" s="66">
        <v>50</v>
      </c>
      <c r="J11" s="68">
        <f t="shared" si="0"/>
        <v>4.166666666666667</v>
      </c>
      <c r="K11" s="26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>
      <c r="A12" s="26"/>
      <c r="B12" s="94" t="s">
        <v>69</v>
      </c>
      <c r="C12" s="110"/>
      <c r="D12" s="67">
        <f>D11*D10</f>
        <v>169</v>
      </c>
      <c r="E12" s="26"/>
      <c r="F12" s="26"/>
      <c r="G12" s="67">
        <v>5</v>
      </c>
      <c r="H12" s="66">
        <v>10</v>
      </c>
      <c r="I12" s="66">
        <v>10</v>
      </c>
      <c r="J12" s="68">
        <f t="shared" si="0"/>
        <v>1.6666666666666667</v>
      </c>
      <c r="K12" s="26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>
      <c r="A13" s="26"/>
      <c r="B13" s="69"/>
      <c r="C13" s="69"/>
      <c r="D13" s="63"/>
      <c r="E13" s="26"/>
      <c r="F13" s="26"/>
      <c r="G13" s="67">
        <v>6</v>
      </c>
      <c r="H13" s="66">
        <v>70</v>
      </c>
      <c r="I13" s="66">
        <v>10</v>
      </c>
      <c r="J13" s="68">
        <f t="shared" si="0"/>
        <v>11.666666666666666</v>
      </c>
      <c r="K13" s="26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>
      <c r="A14" s="26"/>
      <c r="B14" s="95" t="s">
        <v>70</v>
      </c>
      <c r="C14" s="110"/>
      <c r="D14" s="70">
        <f>J22/D12</f>
        <v>0.5473372781065089</v>
      </c>
      <c r="E14" s="26"/>
      <c r="F14" s="26"/>
      <c r="G14" s="67">
        <v>7</v>
      </c>
      <c r="H14" s="66">
        <v>30</v>
      </c>
      <c r="I14" s="66">
        <v>30</v>
      </c>
      <c r="J14" s="68">
        <f t="shared" si="0"/>
        <v>15</v>
      </c>
      <c r="K14" s="26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>
      <c r="A15" s="26"/>
      <c r="B15" s="69"/>
      <c r="C15" s="69"/>
      <c r="D15" s="63"/>
      <c r="E15" s="26"/>
      <c r="F15" s="26"/>
      <c r="G15" s="67">
        <v>8</v>
      </c>
      <c r="H15" s="66">
        <v>20</v>
      </c>
      <c r="I15" s="66">
        <v>20</v>
      </c>
      <c r="J15" s="68">
        <f t="shared" si="0"/>
        <v>6.666666666666667</v>
      </c>
      <c r="K15" s="26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>
      <c r="A16" s="26"/>
      <c r="B16" s="96" t="s">
        <v>71</v>
      </c>
      <c r="C16" s="110"/>
      <c r="D16" s="71">
        <f>J22/D8</f>
        <v>0.5243764172335601</v>
      </c>
      <c r="E16" s="26"/>
      <c r="F16" s="26"/>
      <c r="G16" s="67">
        <v>9</v>
      </c>
      <c r="H16" s="66">
        <v>90</v>
      </c>
      <c r="I16" s="66">
        <v>10</v>
      </c>
      <c r="J16" s="68">
        <f t="shared" si="0"/>
        <v>15</v>
      </c>
      <c r="K16" s="26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>
      <c r="A17" s="26"/>
      <c r="B17" s="26"/>
      <c r="C17" s="26"/>
      <c r="D17" s="63"/>
      <c r="E17" s="26"/>
      <c r="F17" s="26"/>
      <c r="G17" s="67">
        <v>10</v>
      </c>
      <c r="H17" s="66">
        <v>90</v>
      </c>
      <c r="I17" s="66">
        <v>20</v>
      </c>
      <c r="J17" s="68">
        <f t="shared" si="0"/>
        <v>30</v>
      </c>
      <c r="K17" s="26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>
      <c r="A18" s="26"/>
      <c r="B18" s="26"/>
      <c r="C18" s="26"/>
      <c r="D18" s="63"/>
      <c r="E18" s="26"/>
      <c r="F18" s="26"/>
      <c r="G18" s="91" t="s">
        <v>72</v>
      </c>
      <c r="H18" s="111"/>
      <c r="I18" s="110"/>
      <c r="J18" s="72">
        <f>SUM(J8:J17)</f>
        <v>102.5</v>
      </c>
      <c r="K18" s="26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>
      <c r="A19" s="26"/>
      <c r="B19" s="26"/>
      <c r="C19" s="26"/>
      <c r="D19" s="63"/>
      <c r="E19" s="26"/>
      <c r="F19" s="26"/>
      <c r="G19" s="63"/>
      <c r="H19" s="73"/>
      <c r="I19" s="73"/>
      <c r="J19" s="73"/>
      <c r="K19" s="26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>
      <c r="A20" s="26"/>
      <c r="B20" s="26"/>
      <c r="C20" s="26"/>
      <c r="D20" s="63"/>
      <c r="E20" s="26"/>
      <c r="F20" s="26"/>
      <c r="G20" s="92" t="s">
        <v>73</v>
      </c>
      <c r="H20" s="111"/>
      <c r="I20" s="110"/>
      <c r="J20" s="74">
        <v>10</v>
      </c>
      <c r="K20" s="26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>
      <c r="A21" s="26"/>
      <c r="B21" s="26"/>
      <c r="C21" s="26"/>
      <c r="D21" s="63"/>
      <c r="E21" s="26"/>
      <c r="F21" s="26"/>
      <c r="G21" s="63"/>
      <c r="H21" s="73"/>
      <c r="I21" s="73"/>
      <c r="J21" s="73"/>
      <c r="K21" s="26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>
      <c r="A22" s="26"/>
      <c r="B22" s="26"/>
      <c r="C22" s="26"/>
      <c r="D22" s="63"/>
      <c r="E22" s="26"/>
      <c r="F22" s="26"/>
      <c r="G22" s="93" t="s">
        <v>74</v>
      </c>
      <c r="H22" s="111"/>
      <c r="I22" s="110"/>
      <c r="J22" s="75">
        <f>J18-J20</f>
        <v>92.5</v>
      </c>
      <c r="K22" s="26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>
      <c r="A23" s="26"/>
      <c r="B23" s="26"/>
      <c r="C23" s="26"/>
      <c r="D23" s="63"/>
      <c r="E23" s="26"/>
      <c r="F23" s="26"/>
      <c r="G23" s="63"/>
      <c r="H23" s="73"/>
      <c r="I23" s="73"/>
      <c r="J23" s="73"/>
      <c r="K23" s="26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/>
    <row r="224" spans="1:26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7">
    <mergeCell ref="B2:J2"/>
    <mergeCell ref="G4:G7"/>
    <mergeCell ref="H4:H7"/>
    <mergeCell ref="I4:I7"/>
    <mergeCell ref="J4:J7"/>
    <mergeCell ref="B6:C6"/>
    <mergeCell ref="B7:C7"/>
    <mergeCell ref="G18:I18"/>
    <mergeCell ref="G20:I20"/>
    <mergeCell ref="G22:I22"/>
    <mergeCell ref="B8:C8"/>
    <mergeCell ref="B9:C9"/>
    <mergeCell ref="B10:C10"/>
    <mergeCell ref="B11:C11"/>
    <mergeCell ref="B12:C12"/>
    <mergeCell ref="B14:C14"/>
    <mergeCell ref="B16:C16"/>
  </mergeCells>
  <pageMargins left="0.511811024" right="0.511811024" top="0.78740157499999996" bottom="0.78740157499999996" header="0" footer="0"/>
  <pageSetup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f613893-e436-4559-a500-1e9a0e5ad0e9">
      <Terms xmlns="http://schemas.microsoft.com/office/infopath/2007/PartnerControls"/>
    </lcf76f155ced4ddcb4097134ff3c332f>
    <TaxCatchAll xmlns="87c81847-a373-4227-bef7-8ceba81b9b09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B7738B79C2707448CBC6730F61CFA27" ma:contentTypeVersion="14" ma:contentTypeDescription="Crie um novo documento." ma:contentTypeScope="" ma:versionID="e1a6b748e544dedd04f02fe61413d094">
  <xsd:schema xmlns:xsd="http://www.w3.org/2001/XMLSchema" xmlns:xs="http://www.w3.org/2001/XMLSchema" xmlns:p="http://schemas.microsoft.com/office/2006/metadata/properties" xmlns:ns2="1f613893-e436-4559-a500-1e9a0e5ad0e9" xmlns:ns3="87c81847-a373-4227-bef7-8ceba81b9b09" targetNamespace="http://schemas.microsoft.com/office/2006/metadata/properties" ma:root="true" ma:fieldsID="8e5d74ba57a56942358339fd6163424c" ns2:_="" ns3:_="">
    <xsd:import namespace="1f613893-e436-4559-a500-1e9a0e5ad0e9"/>
    <xsd:import namespace="87c81847-a373-4227-bef7-8ceba81b9b0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613893-e436-4559-a500-1e9a0e5ad0e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6" nillable="true" ma:displayName="Location" ma:description="" ma:indexed="true" ma:internalName="MediaServiceLocatio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Marcações de imagem" ma:readOnly="false" ma:fieldId="{5cf76f15-5ced-4ddc-b409-7134ff3c332f}" ma:taxonomyMulti="true" ma:sspId="35734a42-3512-4b79-9f27-ba6dffefdb8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c81847-a373-4227-bef7-8ceba81b9b09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f8e99010-26b9-43fc-869c-c8fad35fc1c4}" ma:internalName="TaxCatchAll" ma:showField="CatchAllData" ma:web="87c81847-a373-4227-bef7-8ceba81b9b0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D46F936-F7E5-4FC0-88BE-414D599177BD}"/>
</file>

<file path=customXml/itemProps2.xml><?xml version="1.0" encoding="utf-8"?>
<ds:datastoreItem xmlns:ds="http://schemas.openxmlformats.org/officeDocument/2006/customXml" ds:itemID="{2F64A94C-657B-4BD2-81C0-B8B77F3A0705}"/>
</file>

<file path=customXml/itemProps3.xml><?xml version="1.0" encoding="utf-8"?>
<ds:datastoreItem xmlns:ds="http://schemas.openxmlformats.org/officeDocument/2006/customXml" ds:itemID="{96795B4C-8427-455D-A1DD-6BF5DD97E23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2024-08-21T13:38:07Z</dcterms:created>
  <dcterms:modified xsi:type="dcterms:W3CDTF">2026-07-07T13:46:27Z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0x0101000B7738B79C2707448CBC6730F61CFA27</vt:lpwstr>
  </property>
  <property fmtid="{D5CDD505-2E9C-101B-9397-08002B2CF9AE}" pid="3" name="Order">
    <vt:r8>1600</vt:r8>
  </property>
  <property fmtid="{D5CDD505-2E9C-101B-9397-08002B2CF9AE}" pid="4" name="MediaServiceImageTags">
    <vt:lpwstr/>
  </property>
</Properties>
</file>